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8770" windowHeight="1191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Bio_Soy1">'Report'!$J$17</definedName>
    <definedName name="Bio_Soy10">'Report'!$J$27</definedName>
    <definedName name="Bio_Soy11">'Report'!$J$28</definedName>
    <definedName name="Bio_Soy13">'Report'!$J$29</definedName>
    <definedName name="Bio_Soy14">'Report'!$J$31</definedName>
    <definedName name="Bio_Soy15">'Report'!$J$32</definedName>
    <definedName name="Bio_Soy16">'Report'!$J$33</definedName>
    <definedName name="Bio_Soy2">'Report'!$J$18</definedName>
    <definedName name="Bio_Soy3">'Report'!$J$19</definedName>
    <definedName name="Bio_Soy4">'Report'!$J$20</definedName>
    <definedName name="Bio_Soy5">'Report'!$J$21</definedName>
    <definedName name="Bio_Soy6">'Report'!$J$22</definedName>
    <definedName name="Bio_Soy6A">'Report'!$J$23</definedName>
    <definedName name="Bio_Soy7">'Report'!$J$24</definedName>
    <definedName name="Bio_Soy8">'Report'!$J$25</definedName>
    <definedName name="Bio_Soy9">'Report'!$J$26</definedName>
    <definedName name="City">'Report'!$C$9</definedName>
    <definedName name="Comp1">'Report'!$K$17</definedName>
    <definedName name="Comp10">'Report'!$K$27</definedName>
    <definedName name="Comp11">'Report'!$K$28</definedName>
    <definedName name="Comp13">'Report'!$K$29</definedName>
    <definedName name="Comp14">'Report'!$K$31</definedName>
    <definedName name="Comp15">'Report'!$K$32</definedName>
    <definedName name="Comp16">'Report'!$K$33</definedName>
    <definedName name="Comp2">'Report'!$K$18</definedName>
    <definedName name="Comp3">'Report'!$K$19</definedName>
    <definedName name="Comp4">'Report'!$K$20</definedName>
    <definedName name="Comp5">'Report'!$K$21</definedName>
    <definedName name="Comp6">'Report'!$K$22</definedName>
    <definedName name="Comp6A">'Report'!$K$23</definedName>
    <definedName name="Comp7">'Report'!$K$24</definedName>
    <definedName name="Comp8">'Report'!$K$25</definedName>
    <definedName name="Comp9">'Report'!$K$26</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Dyed1">'Report'!$H$17</definedName>
    <definedName name="Dyed10">'Report'!$H$27</definedName>
    <definedName name="Dyed11">'Report'!$H$28</definedName>
    <definedName name="Dyed13">'Report'!$H$29</definedName>
    <definedName name="Dyed15">'Report'!$H$32</definedName>
    <definedName name="Dyed16">'Report'!$H$33</definedName>
    <definedName name="Dyed2">'Report'!$H$18</definedName>
    <definedName name="Dyed3">'Report'!$H$19</definedName>
    <definedName name="Dyed6A">'Report'!$H$23</definedName>
    <definedName name="Dyed7">'Report'!$H$24</definedName>
    <definedName name="Dyed8">'Report'!$H$25</definedName>
    <definedName name="Dyed9">'Report'!$H$26</definedName>
    <definedName name="EDIIndicator">'Report'!$D$1</definedName>
    <definedName name="Email1">'Report'!$C$11</definedName>
    <definedName name="Email2">'Report'!$C$12</definedName>
    <definedName name="Ext">'Report'!$E$14</definedName>
    <definedName name="FEIN">'Report'!$C$6</definedName>
    <definedName name="Heat1">'Report'!$I$17</definedName>
    <definedName name="Heat10">'Report'!$I$27</definedName>
    <definedName name="Heat11">'Report'!$I$28</definedName>
    <definedName name="Heat13">'Report'!$I$29</definedName>
    <definedName name="Heat14">'Report'!$I$31</definedName>
    <definedName name="Heat15">'Report'!$I$32</definedName>
    <definedName name="Heat16">'Report'!$I$33</definedName>
    <definedName name="Heat2">'Report'!$I$18</definedName>
    <definedName name="Heat3">'Report'!$I$19</definedName>
    <definedName name="Heat4">'Report'!$I$20</definedName>
    <definedName name="Heat6">'Report'!$I$22</definedName>
    <definedName name="Heat6A">'Report'!$I$23</definedName>
    <definedName name="Heat7">'Report'!$I$24</definedName>
    <definedName name="Heat8">'Report'!$I$25</definedName>
    <definedName name="Heat9">'Report'!$I$26</definedName>
    <definedName name="License">'Report'!$E$5</definedName>
    <definedName name="Name">'Report'!$C$7</definedName>
    <definedName name="NDCNG1">'Report'!$F$17</definedName>
    <definedName name="NDCNG10">'Report'!$F$27</definedName>
    <definedName name="NDCNG11">'Report'!$F$28</definedName>
    <definedName name="NDCNG13">'Report'!$F$29</definedName>
    <definedName name="NDCNG14">'Report'!$F$31</definedName>
    <definedName name="NDCNG16">'Report'!$F$33</definedName>
    <definedName name="NDCNG2">'Report'!$F$18</definedName>
    <definedName name="NDCNG4">'Report'!$F$20</definedName>
    <definedName name="NDCNG5">'Report'!$F$21</definedName>
    <definedName name="NDCNG6">'Report'!$F$22</definedName>
    <definedName name="NDCNG6A">'Report'!$F$23</definedName>
    <definedName name="NDCNG7">'Report'!$F$24</definedName>
    <definedName name="NDCNG8">'Report'!$F$25</definedName>
    <definedName name="NDCNG9">'Report'!$F$26</definedName>
    <definedName name="Period">'Report'!$C$5</definedName>
    <definedName name="Phone">'Report'!$C$14</definedName>
    <definedName name="PhoneExt">'Report'!$E$14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Sch'!$A$20:$S$65536</definedName>
    <definedName name="sortrange2">'Disb Sch'!$A$20:$U$65536</definedName>
    <definedName name="State">'Report'!$C$10</definedName>
    <definedName name="Suffix">'Report'!$E$6</definedName>
    <definedName name="Test">'Report'!$E$3</definedName>
    <definedName name="Total1">'Report'!$L$17</definedName>
    <definedName name="Total10">'Report'!$L$27</definedName>
    <definedName name="Total11">'Report'!$L$28</definedName>
    <definedName name="Total13">'Report'!$L$29</definedName>
    <definedName name="Total14">'Report'!$L$31</definedName>
    <definedName name="Total15">'Report'!$L$32</definedName>
    <definedName name="Total16">'Report'!$L$33</definedName>
    <definedName name="Total17">'Report'!$L$34</definedName>
    <definedName name="Total18">'Report'!$L$35</definedName>
    <definedName name="Total2">'Report'!$L$18</definedName>
    <definedName name="Total21">'Report'!$L$36</definedName>
    <definedName name="Total22">'Report'!$L$37</definedName>
    <definedName name="Total23">'Report'!$L$38</definedName>
    <definedName name="Total24">'Report'!$L$39</definedName>
    <definedName name="Total26">'Report'!$L$40</definedName>
    <definedName name="Total3">'Report'!$L$19</definedName>
    <definedName name="Total4">'Report'!$L$20</definedName>
    <definedName name="Total5">'Report'!$L$21</definedName>
    <definedName name="Total6">'Report'!$L$22</definedName>
    <definedName name="Total6A">'Report'!$L$23</definedName>
    <definedName name="Total7">'Report'!$L$24</definedName>
    <definedName name="Total8">'Report'!$L$25</definedName>
    <definedName name="Total9">'Report'!$L$26</definedName>
    <definedName name="Undyed1">'Report'!$G$17</definedName>
    <definedName name="Undyed10">'Report'!$G$27</definedName>
    <definedName name="Undyed11">'Report'!$G$28</definedName>
    <definedName name="Undyed13">'Report'!$G$29</definedName>
    <definedName name="Undyed14">'Report'!$G$31</definedName>
    <definedName name="Undyed2">'Report'!$G$18</definedName>
    <definedName name="Undyed3">'Report'!$G$19</definedName>
    <definedName name="Undyed4">'Report'!$G$20</definedName>
    <definedName name="Undyed5">'Report'!$G$21</definedName>
    <definedName name="Undyed6">'Report'!$G$22</definedName>
    <definedName name="Undyed8">'Report'!$G$25</definedName>
    <definedName name="Undyed9">'Report'!$G$26</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Doug Arndt</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F28" authorId="0">
      <text>
        <r>
          <rPr>
            <b/>
            <sz val="8"/>
            <rFont val="Tahoma"/>
            <family val="2"/>
          </rPr>
          <t>Ending physical inventory is required.</t>
        </r>
      </text>
    </comment>
    <comment ref="K28"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G28" authorId="0">
      <text>
        <r>
          <rPr>
            <b/>
            <sz val="8"/>
            <rFont val="Tahoma"/>
            <family val="2"/>
          </rPr>
          <t>Ending physical inventory is required.</t>
        </r>
      </text>
    </comment>
    <comment ref="H28" authorId="0">
      <text>
        <r>
          <rPr>
            <b/>
            <sz val="8"/>
            <rFont val="Tahoma"/>
            <family val="2"/>
          </rPr>
          <t>Ending physical inventory is required.</t>
        </r>
      </text>
    </comment>
    <comment ref="I28" authorId="0">
      <text>
        <r>
          <rPr>
            <b/>
            <sz val="8"/>
            <rFont val="Tahoma"/>
            <family val="2"/>
          </rPr>
          <t>Ending physical inventory is required.</t>
        </r>
      </text>
    </comment>
    <comment ref="J28" authorId="0">
      <text>
        <r>
          <rPr>
            <b/>
            <sz val="8"/>
            <rFont val="Tahoma"/>
            <family val="2"/>
          </rPr>
          <t>Ending physical inventory is required.</t>
        </r>
      </text>
    </comment>
    <comment ref="E19" authorId="1">
      <text>
        <r>
          <rPr>
            <sz val="8"/>
            <rFont val="Tahoma"/>
            <family val="2"/>
          </rPr>
          <t xml:space="preserve">The total of all transfer (+/-) entries must equal zero.  If ERROR is indicated the totals do not balance.
</t>
        </r>
      </text>
    </comment>
    <comment ref="H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I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J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K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List>
</comments>
</file>

<file path=xl/sharedStrings.xml><?xml version="1.0" encoding="utf-8"?>
<sst xmlns="http://schemas.openxmlformats.org/spreadsheetml/2006/main" count="374" uniqueCount="253">
  <si>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</si>
  <si>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</si>
  <si>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</si>
  <si>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</si>
  <si>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</si>
  <si>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</si>
  <si>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</si>
  <si>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</si>
  <si>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</si>
  <si>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</si>
  <si>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COLUMN A</t>
  </si>
  <si>
    <t>COLUMN B</t>
  </si>
  <si>
    <t>COLUMN C</t>
  </si>
  <si>
    <t>COLUMN D</t>
  </si>
  <si>
    <t>COLUMN E</t>
  </si>
  <si>
    <t>COLUMN F</t>
  </si>
  <si>
    <t>COLUMN G</t>
  </si>
  <si>
    <t>State:</t>
  </si>
  <si>
    <t>Zip Code:</t>
  </si>
  <si>
    <t>CNG</t>
  </si>
  <si>
    <t>UNDYED</t>
  </si>
  <si>
    <t>DYED</t>
  </si>
  <si>
    <t>OTHER HEATING</t>
  </si>
  <si>
    <t>UNBLENDED</t>
  </si>
  <si>
    <t>OTHER</t>
  </si>
  <si>
    <t>General Contact E-mail:</t>
  </si>
  <si>
    <t>Compressed</t>
  </si>
  <si>
    <t>Diesel Fuel</t>
  </si>
  <si>
    <t>Kerosene</t>
  </si>
  <si>
    <t>Dyed &amp; Undyed</t>
  </si>
  <si>
    <t>Blending</t>
  </si>
  <si>
    <t>E-file Coordinator E-mail:</t>
  </si>
  <si>
    <t>&amp; Biodiesel/Soy</t>
  </si>
  <si>
    <t>Waste Oil</t>
  </si>
  <si>
    <t>Components</t>
  </si>
  <si>
    <t>COLUMN</t>
  </si>
  <si>
    <t>Prepared by:</t>
  </si>
  <si>
    <t>Blended with</t>
  </si>
  <si>
    <t>&amp; Soy Oil</t>
  </si>
  <si>
    <t>TOTALS</t>
  </si>
  <si>
    <t>Phone:</t>
  </si>
  <si>
    <t>Pro. 072,</t>
  </si>
  <si>
    <t>Pro. 284,</t>
  </si>
  <si>
    <t>Pro. 160</t>
  </si>
  <si>
    <t>Pro. 228</t>
  </si>
  <si>
    <t>142, 091</t>
  </si>
  <si>
    <t>285, 290</t>
  </si>
  <si>
    <t>Pro. 122</t>
  </si>
  <si>
    <t>1.</t>
  </si>
  <si>
    <t>2.</t>
  </si>
  <si>
    <t>3.</t>
  </si>
  <si>
    <t>Product transfers (+ or -) within tax type 62</t>
  </si>
  <si>
    <t>4.</t>
  </si>
  <si>
    <t>Gal. taxable at $.23 per gal. = Schs. 5+5Q</t>
  </si>
  <si>
    <t>5.</t>
  </si>
  <si>
    <t>Gal. from $.23 per gal. tax-pd. inven. = Sch. 10G</t>
  </si>
  <si>
    <t>6.</t>
  </si>
  <si>
    <t>Net gal. taxable at $.23 per gal. = lines 4-5</t>
  </si>
  <si>
    <t>7.</t>
  </si>
  <si>
    <t>8.</t>
  </si>
  <si>
    <t>9.</t>
  </si>
  <si>
    <t>Gal. ND tax-exempt = Schs. 8+10</t>
  </si>
  <si>
    <t>10.</t>
  </si>
  <si>
    <t>11.</t>
  </si>
  <si>
    <t>Ending physical inventory</t>
  </si>
  <si>
    <t>13.</t>
  </si>
  <si>
    <t>14.</t>
  </si>
  <si>
    <t>Tax due at $.23 per gal. = $.23 x line 6</t>
  </si>
  <si>
    <t>15.</t>
  </si>
  <si>
    <t>16.</t>
  </si>
  <si>
    <t>17.</t>
  </si>
  <si>
    <t>18.</t>
  </si>
  <si>
    <t>Collection allowance = .01 x line 17 (max. $300.00)</t>
  </si>
  <si>
    <t>19.</t>
  </si>
  <si>
    <t>20.</t>
  </si>
  <si>
    <t>For lines 1 through 16, enter the total of Columns A through F in Column G</t>
  </si>
  <si>
    <t>21.</t>
  </si>
  <si>
    <t>22.</t>
  </si>
  <si>
    <t>23.</t>
  </si>
  <si>
    <t>Special Fuel Schedule of Gallons Received</t>
  </si>
  <si>
    <t>Schedule Types:</t>
  </si>
  <si>
    <t>Product Types:</t>
  </si>
  <si>
    <t>Mode Codes:</t>
  </si>
  <si>
    <t xml:space="preserve">J  </t>
  </si>
  <si>
    <t>Truck</t>
  </si>
  <si>
    <t xml:space="preserve">R  </t>
  </si>
  <si>
    <t>Railroad</t>
  </si>
  <si>
    <t xml:space="preserve">B  </t>
  </si>
  <si>
    <t>Barge</t>
  </si>
  <si>
    <t xml:space="preserve">PL  </t>
  </si>
  <si>
    <t>Pipeline</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</si>
  <si>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</si>
  <si>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</si>
  <si>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</si>
  <si>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</si>
  <si>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</si>
  <si>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</si>
  <si>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</si>
  <si>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</si>
  <si>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</si>
  <si>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</si>
  <si>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</si>
  <si>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</si>
  <si>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</si>
  <si>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</si>
  <si>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</si>
  <si>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</si>
  <si>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</si>
  <si>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</si>
  <si>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</si>
  <si>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</si>
  <si>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Net</t>
  </si>
  <si>
    <t>Gross</t>
  </si>
  <si>
    <t>Billed</t>
  </si>
  <si>
    <t>Type</t>
  </si>
  <si>
    <t>Name</t>
  </si>
  <si>
    <t>FEIN</t>
  </si>
  <si>
    <t>Mode</t>
  </si>
  <si>
    <t>City</t>
  </si>
  <si>
    <t>State</t>
  </si>
  <si>
    <t>TCN</t>
  </si>
  <si>
    <t>Seller Name</t>
  </si>
  <si>
    <t>Suffix</t>
  </si>
  <si>
    <t>Date</t>
  </si>
  <si>
    <t>Gallons</t>
  </si>
  <si>
    <t>Special Fuel Schedule of Gallons Disbursed</t>
  </si>
  <si>
    <t>5Q</t>
  </si>
  <si>
    <t>5X</t>
  </si>
  <si>
    <t>5Y</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</si>
  <si>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</si>
  <si>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</si>
  <si>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</si>
  <si>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</si>
  <si>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</si>
  <si>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</si>
  <si>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</si>
  <si>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</si>
  <si>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</si>
  <si>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</si>
  <si>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</si>
  <si>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</si>
  <si>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</si>
  <si>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</si>
  <si>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</si>
  <si>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</si>
  <si>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</si>
  <si>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</si>
  <si>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</si>
  <si>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</si>
  <si>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</si>
  <si>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</si>
  <si>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</si>
  <si>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</si>
  <si>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</si>
  <si>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</si>
  <si>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</si>
  <si>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</si>
  <si>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Gal. taxable $.04 per gal = Schs. 5X+5Y</t>
  </si>
  <si>
    <t>12.</t>
  </si>
  <si>
    <t>Tax subject to allowance = lines 14+15+16</t>
  </si>
  <si>
    <t>Book inventory = lines 1+2+3-4-7-8-9-10</t>
  </si>
  <si>
    <t>10A</t>
  </si>
  <si>
    <t>21</t>
  </si>
  <si>
    <t>22</t>
  </si>
  <si>
    <t>For lines 17 through 23, use Column G only</t>
  </si>
  <si>
    <t>Penalty = .05 x line 19 (min. $5.00)</t>
  </si>
  <si>
    <t>Interest  = .01 per month x line 19</t>
  </si>
  <si>
    <t>Inventory forward = last month's line 12 entries</t>
  </si>
  <si>
    <t xml:space="preserve">                                   600 E. Boulevard Ave. Dept 127</t>
  </si>
  <si>
    <t>www.nd.gov/tax</t>
  </si>
  <si>
    <t>fueltax@nd.gov</t>
  </si>
  <si>
    <t xml:space="preserve">Gain or (Losses):  Line 12 Minus Line 11.         </t>
  </si>
  <si>
    <t>Total Due = lines 19+20+21+22</t>
  </si>
  <si>
    <t>E-mail</t>
  </si>
  <si>
    <t>Web Site Address</t>
  </si>
  <si>
    <t>B99 / B100</t>
  </si>
  <si>
    <t>Total tax due = lines 17-18</t>
  </si>
  <si>
    <t>Carrier</t>
  </si>
  <si>
    <t>Phone:    (701) 328-3382</t>
  </si>
  <si>
    <t>Updated</t>
  </si>
  <si>
    <t>Natural Gas(CNG)</t>
  </si>
  <si>
    <t>Liquid Natural</t>
  </si>
  <si>
    <t>Gas(LNG)</t>
  </si>
  <si>
    <t>Pro. 224, 225</t>
  </si>
  <si>
    <t>Insp. Fees = total of Col. G Less Col. A (lines 6+7+8+10)  x .00025</t>
  </si>
  <si>
    <t>Scroll Down or Click Here  for Contact Information</t>
  </si>
  <si>
    <t xml:space="preserve">Gallons sold  for Heating Fuel Or LNG (Ag,Indus,RR) Tax-exempt </t>
  </si>
  <si>
    <t>Stephanie Hegstad</t>
  </si>
  <si>
    <t>shegstad@nd.gov</t>
  </si>
  <si>
    <t>160</t>
  </si>
  <si>
    <t>2A</t>
  </si>
  <si>
    <t>Gallons received from terminals, refineries, tax NOT paid</t>
  </si>
  <si>
    <t>10F</t>
  </si>
  <si>
    <t>Gallons delivered to tax-free storage, or terminal</t>
  </si>
  <si>
    <t>Gal. mfg., purchased, imported = Schs. 1+2+2A+3</t>
  </si>
  <si>
    <t>Gal. ND non-taxable = total of Schs. 6+7+10F</t>
  </si>
  <si>
    <t>225</t>
  </si>
  <si>
    <t>224</t>
  </si>
  <si>
    <t>122</t>
  </si>
  <si>
    <t>285</t>
  </si>
  <si>
    <t>228</t>
  </si>
  <si>
    <t>142</t>
  </si>
  <si>
    <t>091</t>
  </si>
  <si>
    <t>284</t>
  </si>
  <si>
    <t>290</t>
  </si>
  <si>
    <t>072</t>
  </si>
  <si>
    <t>Blending Components</t>
  </si>
  <si>
    <t>Diesel Fuel - Undyed</t>
  </si>
  <si>
    <t>Biodiesel - Undyed (B100)</t>
  </si>
  <si>
    <t>Soy Oil</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</si>
  <si>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</si>
  <si>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</si>
  <si>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</si>
  <si>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</si>
  <si>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</si>
  <si>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</si>
  <si>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</si>
  <si>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</si>
  <si>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</si>
  <si>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</si>
  <si>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</si>
  <si>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</si>
  <si>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</si>
  <si>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</si>
  <si>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</si>
  <si>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</si>
  <si>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</si>
  <si>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</si>
  <si>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</si>
  <si>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TAP Web Site Address (to upload reports)</t>
  </si>
  <si>
    <t>https://apps.nd.gov/tax/tap</t>
  </si>
  <si>
    <t>CONTACTS</t>
  </si>
  <si>
    <t>Gallons received in North Dakota - tax paid</t>
  </si>
  <si>
    <t>Gallons received in North Dakota - tax NOT paid</t>
  </si>
  <si>
    <t>Gallons imported into ND by your business - tax NOT paid</t>
  </si>
  <si>
    <t>Gallons sold to retailers for resale - $.23 per gallon taxable</t>
  </si>
  <si>
    <t>Gallons sold to consumers, or used - $.23 per gallon taxable</t>
  </si>
  <si>
    <t>Gallons sold to licensed suppliers or distributors for resale - non-taxable</t>
  </si>
  <si>
    <t>Gallons exported out of North Dakota by your business to - non-taxable</t>
  </si>
  <si>
    <t>Gallons sold to agencies of the U.S. Government - tax-exempt (or tax credit taken)</t>
  </si>
  <si>
    <t>Gallons sold to Native Americans - tax-exempt</t>
  </si>
  <si>
    <t>SPECIAL FUEL TAX</t>
  </si>
  <si>
    <t>REPORT FORM</t>
  </si>
  <si>
    <t>SFD</t>
  </si>
  <si>
    <t/>
  </si>
  <si>
    <t>Not Used On Tribal Report</t>
  </si>
  <si>
    <t>Not Used</t>
  </si>
  <si>
    <t>THREE AFFILIATED TRIBES</t>
  </si>
  <si>
    <t>TAT</t>
  </si>
  <si>
    <t>SFD - SFN 22915 (02-2024)Excel</t>
  </si>
  <si>
    <t>Bill of</t>
  </si>
  <si>
    <t>Lading #</t>
  </si>
  <si>
    <t>Motor Fuel Filing Support: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</si>
</sst>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 numFmtId="175" formatCode="m/d/yy;@"/>
  </numFmts>
  <fonts count="77">
    <font>
      <sz val="10"/>
      <name val="Arial"/>
      <family val="0"/>
    </font>
    <font>
      <u val="single"/>
      <sz val="7.5"/>
      <color indexed="36"/>
      <name val="Arial"/>
      <family val="2"/>
    </font>
    <font>
      <u val="single"/>
      <sz val="7.5"/>
      <color indexed="12"/>
      <name val="Arial"/>
      <family val="2"/>
    </font>
    <font>
      <sz val="8"/>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i/>
      <sz val="9"/>
      <name val="Arial"/>
      <family val="2"/>
    </font>
    <font>
      <b/>
      <sz val="12"/>
      <name val="Arial"/>
      <family val="2"/>
    </font>
    <font>
      <b/>
      <u val="single"/>
      <sz val="10"/>
      <name val="Arial"/>
      <family val="2"/>
    </font>
    <font>
      <b/>
      <i/>
      <sz val="10"/>
      <name val="Arial"/>
      <family val="2"/>
    </font>
    <font>
      <i/>
      <sz val="8"/>
      <name val="Arial"/>
      <family val="2"/>
    </font>
    <font>
      <i/>
      <sz val="9"/>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color indexed="10"/>
      <name val="Arial"/>
      <family val="2"/>
    </font>
    <font>
      <sz val="9"/>
      <color indexed="23"/>
      <name val="Arial"/>
      <family val="2"/>
    </font>
    <font>
      <sz val="9"/>
      <name val="Arial Black"/>
      <family val="2"/>
    </font>
    <font>
      <i/>
      <u val="single"/>
      <sz val="12"/>
      <color indexed="12"/>
      <name val="Arial"/>
      <family val="2"/>
    </font>
    <font>
      <i/>
      <sz val="12"/>
      <name val="Times New Roman"/>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u val="single"/>
      <sz val="12"/>
      <color indexed="12"/>
      <name val="Calibri"/>
      <family val="2"/>
    </font>
    <font>
      <sz val="12"/>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77">
    <xf numFmtId="0" fontId="0" fillId="0" borderId="0" xfId="0" applyAlignment="1">
      <alignment/>
    </xf>
    <xf numFmtId="0" fontId="4"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right"/>
      <protection/>
    </xf>
    <xf numFmtId="17" fontId="3" fillId="0" borderId="0" xfId="0" applyNumberFormat="1" applyFont="1" applyAlignment="1" applyProtection="1">
      <alignment horizontal="left"/>
      <protection/>
    </xf>
    <xf numFmtId="0" fontId="0" fillId="0" borderId="0" xfId="0" applyAlignment="1" applyProtection="1">
      <alignment/>
      <protection locked="0"/>
    </xf>
    <xf numFmtId="49" fontId="6" fillId="33" borderId="10" xfId="0" applyNumberFormat="1" applyFont="1" applyFill="1" applyBorder="1" applyAlignment="1" applyProtection="1">
      <alignment horizontal="left"/>
      <protection/>
    </xf>
    <xf numFmtId="49" fontId="6" fillId="33" borderId="11" xfId="0" applyNumberFormat="1" applyFont="1" applyFill="1" applyBorder="1" applyAlignment="1" applyProtection="1">
      <alignment horizontal="left"/>
      <protection/>
    </xf>
    <xf numFmtId="49" fontId="4" fillId="0" borderId="0" xfId="0" applyNumberFormat="1" applyFont="1" applyBorder="1" applyAlignment="1" applyProtection="1">
      <alignment/>
      <protection/>
    </xf>
    <xf numFmtId="49" fontId="7" fillId="0" borderId="12" xfId="0" applyNumberFormat="1" applyFont="1" applyBorder="1" applyAlignment="1" applyProtection="1">
      <alignment horizontal="center"/>
      <protection locked="0"/>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3" xfId="0" applyNumberFormat="1" applyFont="1" applyFill="1" applyBorder="1" applyAlignment="1" applyProtection="1">
      <alignment horizontal="right"/>
      <protection/>
    </xf>
    <xf numFmtId="49" fontId="6" fillId="0" borderId="14"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2" xfId="0" applyNumberFormat="1" applyFont="1" applyFill="1" applyBorder="1" applyAlignment="1">
      <alignment horizontal="right"/>
    </xf>
    <xf numFmtId="49" fontId="6" fillId="0" borderId="13" xfId="0" applyNumberFormat="1" applyFont="1" applyBorder="1" applyAlignment="1" applyProtection="1">
      <alignment/>
      <protection locked="0"/>
    </xf>
    <xf numFmtId="0" fontId="6" fillId="33" borderId="15" xfId="0" applyFont="1" applyFill="1" applyBorder="1" applyAlignment="1" applyProtection="1">
      <alignment horizontal="right"/>
      <protection/>
    </xf>
    <xf numFmtId="49" fontId="6" fillId="33" borderId="14" xfId="0" applyNumberFormat="1" applyFont="1" applyFill="1" applyBorder="1" applyAlignment="1">
      <alignment horizontal="center"/>
    </xf>
    <xf numFmtId="49" fontId="9" fillId="33" borderId="14" xfId="0" applyNumberFormat="1" applyFont="1" applyFill="1" applyBorder="1" applyAlignment="1">
      <alignment horizontal="center"/>
    </xf>
    <xf numFmtId="49" fontId="6" fillId="0" borderId="10"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9" fillId="33" borderId="12" xfId="0" applyNumberFormat="1" applyFont="1" applyFill="1" applyBorder="1" applyAlignment="1">
      <alignment horizontal="center"/>
    </xf>
    <xf numFmtId="49" fontId="9" fillId="33" borderId="17" xfId="0" applyNumberFormat="1" applyFont="1" applyFill="1" applyBorder="1" applyAlignment="1">
      <alignment horizontal="center"/>
    </xf>
    <xf numFmtId="49" fontId="9" fillId="33" borderId="13" xfId="0" applyNumberFormat="1" applyFont="1" applyFill="1" applyBorder="1" applyAlignment="1">
      <alignment horizontal="center"/>
    </xf>
    <xf numFmtId="49" fontId="9" fillId="33" borderId="15" xfId="0" applyNumberFormat="1" applyFont="1" applyFill="1" applyBorder="1" applyAlignment="1">
      <alignment horizontal="center"/>
    </xf>
    <xf numFmtId="49" fontId="9" fillId="33" borderId="18" xfId="0" applyNumberFormat="1" applyFont="1" applyFill="1" applyBorder="1" applyAlignment="1">
      <alignment horizontal="center"/>
    </xf>
    <xf numFmtId="49" fontId="10" fillId="0" borderId="0" xfId="0" applyNumberFormat="1" applyFont="1" applyBorder="1" applyAlignment="1" applyProtection="1">
      <alignment/>
      <protection/>
    </xf>
    <xf numFmtId="49" fontId="0" fillId="33" borderId="18" xfId="0" applyNumberFormat="1" applyFill="1" applyBorder="1" applyAlignment="1">
      <alignment/>
    </xf>
    <xf numFmtId="0" fontId="6" fillId="33" borderId="12" xfId="0" applyFont="1" applyFill="1" applyBorder="1" applyAlignment="1">
      <alignment horizontal="right"/>
    </xf>
    <xf numFmtId="49" fontId="10" fillId="33" borderId="15" xfId="0" applyNumberFormat="1" applyFont="1" applyFill="1" applyBorder="1" applyAlignment="1">
      <alignment/>
    </xf>
    <xf numFmtId="41" fontId="11" fillId="0" borderId="0" xfId="0" applyNumberFormat="1" applyFont="1" applyBorder="1" applyAlignment="1" applyProtection="1">
      <alignment horizontal="center"/>
      <protection/>
    </xf>
    <xf numFmtId="49" fontId="10" fillId="33" borderId="12" xfId="0" applyNumberFormat="1" applyFont="1" applyFill="1" applyBorder="1" applyAlignment="1">
      <alignment/>
    </xf>
    <xf numFmtId="49" fontId="10" fillId="34" borderId="10" xfId="0" applyNumberFormat="1" applyFont="1" applyFill="1" applyBorder="1" applyAlignment="1">
      <alignment/>
    </xf>
    <xf numFmtId="49" fontId="10" fillId="34" borderId="19" xfId="0" applyNumberFormat="1" applyFont="1" applyFill="1" applyBorder="1" applyAlignment="1">
      <alignment/>
    </xf>
    <xf numFmtId="49" fontId="10" fillId="34" borderId="11" xfId="0" applyNumberFormat="1" applyFont="1" applyFill="1" applyBorder="1" applyAlignment="1">
      <alignment/>
    </xf>
    <xf numFmtId="49" fontId="10" fillId="0" borderId="14" xfId="0" applyNumberFormat="1" applyFont="1" applyBorder="1" applyAlignment="1" quotePrefix="1">
      <alignment/>
    </xf>
    <xf numFmtId="49" fontId="0" fillId="0" borderId="20" xfId="0" applyNumberFormat="1" applyFont="1" applyBorder="1" applyAlignment="1">
      <alignment/>
    </xf>
    <xf numFmtId="49" fontId="10" fillId="0" borderId="21" xfId="0" applyNumberFormat="1" applyFont="1" applyBorder="1" applyAlignment="1">
      <alignment/>
    </xf>
    <xf numFmtId="49" fontId="10" fillId="0" borderId="16" xfId="0" applyNumberFormat="1" applyFont="1" applyBorder="1" applyAlignment="1">
      <alignment/>
    </xf>
    <xf numFmtId="37" fontId="0" fillId="0" borderId="14" xfId="42" applyNumberFormat="1" applyFont="1" applyFill="1" applyBorder="1" applyAlignment="1" applyProtection="1">
      <alignment/>
      <protection locked="0"/>
    </xf>
    <xf numFmtId="37" fontId="0" fillId="0" borderId="10" xfId="42" applyNumberFormat="1" applyFont="1" applyFill="1" applyBorder="1" applyAlignment="1" applyProtection="1">
      <alignment/>
      <protection locked="0"/>
    </xf>
    <xf numFmtId="37" fontId="0" fillId="35" borderId="14" xfId="42" applyNumberFormat="1" applyFont="1" applyFill="1" applyBorder="1" applyAlignment="1" applyProtection="1">
      <alignment/>
      <protection/>
    </xf>
    <xf numFmtId="49" fontId="10" fillId="33" borderId="14" xfId="0" applyNumberFormat="1" applyFont="1" applyFill="1" applyBorder="1" applyAlignment="1" quotePrefix="1">
      <alignment/>
    </xf>
    <xf numFmtId="49" fontId="10" fillId="0" borderId="14" xfId="0" applyNumberFormat="1" applyFont="1" applyBorder="1" applyAlignment="1">
      <alignment/>
    </xf>
    <xf numFmtId="49" fontId="0" fillId="0" borderId="18" xfId="0" applyNumberFormat="1" applyFont="1" applyBorder="1" applyAlignment="1">
      <alignment/>
    </xf>
    <xf numFmtId="49" fontId="10" fillId="0" borderId="0" xfId="0" applyNumberFormat="1" applyFont="1" applyBorder="1" applyAlignment="1">
      <alignment/>
    </xf>
    <xf numFmtId="49" fontId="10" fillId="0" borderId="22" xfId="0" applyNumberFormat="1" applyFont="1" applyBorder="1" applyAlignment="1">
      <alignment/>
    </xf>
    <xf numFmtId="49" fontId="10" fillId="33" borderId="14" xfId="0" applyNumberFormat="1" applyFont="1" applyFill="1" applyBorder="1" applyAlignment="1">
      <alignment/>
    </xf>
    <xf numFmtId="37" fontId="5" fillId="34" borderId="14" xfId="42" applyNumberFormat="1" applyFont="1" applyFill="1" applyBorder="1" applyAlignment="1" applyProtection="1">
      <alignment horizontal="center"/>
      <protection/>
    </xf>
    <xf numFmtId="49" fontId="0" fillId="0" borderId="15" xfId="0" applyNumberFormat="1" applyFont="1" applyBorder="1" applyAlignment="1">
      <alignment/>
    </xf>
    <xf numFmtId="37" fontId="0" fillId="35" borderId="10" xfId="42" applyNumberFormat="1" applyFont="1" applyFill="1" applyBorder="1" applyAlignment="1" applyProtection="1">
      <alignment/>
      <protection/>
    </xf>
    <xf numFmtId="49" fontId="0" fillId="0" borderId="13" xfId="0" applyNumberFormat="1" applyFont="1" applyFill="1" applyBorder="1" applyAlignment="1">
      <alignment/>
    </xf>
    <xf numFmtId="49" fontId="10" fillId="0" borderId="21" xfId="0" applyNumberFormat="1" applyFont="1" applyFill="1" applyBorder="1" applyAlignment="1">
      <alignment/>
    </xf>
    <xf numFmtId="49" fontId="10" fillId="0" borderId="16" xfId="0" applyNumberFormat="1" applyFont="1" applyFill="1" applyBorder="1" applyAlignment="1">
      <alignment/>
    </xf>
    <xf numFmtId="39" fontId="0" fillId="35" borderId="14" xfId="42" applyNumberFormat="1" applyFont="1" applyFill="1" applyBorder="1" applyAlignment="1" applyProtection="1">
      <alignment horizontal="right"/>
      <protection/>
    </xf>
    <xf numFmtId="39" fontId="0" fillId="35" borderId="10" xfId="42" applyNumberFormat="1" applyFont="1" applyFill="1" applyBorder="1" applyAlignment="1" applyProtection="1">
      <alignment horizontal="right"/>
      <protection/>
    </xf>
    <xf numFmtId="44" fontId="0" fillId="35" borderId="14" xfId="42" applyNumberFormat="1" applyFont="1" applyFill="1" applyBorder="1" applyAlignment="1" applyProtection="1">
      <alignment horizontal="right"/>
      <protection/>
    </xf>
    <xf numFmtId="49" fontId="0" fillId="0" borderId="15" xfId="0" applyNumberFormat="1" applyFont="1" applyFill="1" applyBorder="1" applyAlignment="1">
      <alignment/>
    </xf>
    <xf numFmtId="49" fontId="10" fillId="0" borderId="0" xfId="0" applyNumberFormat="1" applyFont="1" applyFill="1" applyBorder="1" applyAlignment="1">
      <alignment/>
    </xf>
    <xf numFmtId="49" fontId="10" fillId="0" borderId="22" xfId="0" applyNumberFormat="1" applyFont="1" applyFill="1" applyBorder="1" applyAlignment="1">
      <alignment/>
    </xf>
    <xf numFmtId="39" fontId="0" fillId="34" borderId="18" xfId="42" applyNumberFormat="1" applyFont="1" applyFill="1" applyBorder="1" applyAlignment="1">
      <alignment/>
    </xf>
    <xf numFmtId="39" fontId="0" fillId="34" borderId="0" xfId="42" applyNumberFormat="1" applyFont="1" applyFill="1" applyBorder="1" applyAlignment="1">
      <alignment/>
    </xf>
    <xf numFmtId="39" fontId="0" fillId="34" borderId="21" xfId="42" applyNumberFormat="1" applyFont="1" applyFill="1" applyBorder="1" applyAlignment="1">
      <alignment/>
    </xf>
    <xf numFmtId="39" fontId="0" fillId="34" borderId="16" xfId="42" applyNumberFormat="1" applyFont="1" applyFill="1" applyBorder="1" applyAlignment="1">
      <alignment/>
    </xf>
    <xf numFmtId="39" fontId="0" fillId="34" borderId="22" xfId="42" applyNumberFormat="1" applyFont="1" applyFill="1" applyBorder="1" applyAlignment="1">
      <alignment/>
    </xf>
    <xf numFmtId="39" fontId="0" fillId="34" borderId="17" xfId="42" applyNumberFormat="1" applyFont="1" applyFill="1" applyBorder="1" applyAlignment="1">
      <alignment/>
    </xf>
    <xf numFmtId="39" fontId="0" fillId="34" borderId="23" xfId="42" applyNumberFormat="1" applyFont="1" applyFill="1" applyBorder="1" applyAlignment="1">
      <alignment/>
    </xf>
    <xf numFmtId="39" fontId="0" fillId="34" borderId="24" xfId="42" applyNumberFormat="1" applyFont="1" applyFill="1" applyBorder="1" applyAlignment="1">
      <alignment/>
    </xf>
    <xf numFmtId="39" fontId="0" fillId="34" borderId="20" xfId="42" applyNumberFormat="1" applyFont="1" applyFill="1" applyBorder="1" applyAlignment="1">
      <alignment/>
    </xf>
    <xf numFmtId="49" fontId="9" fillId="0" borderId="23" xfId="0" applyNumberFormat="1" applyFont="1" applyBorder="1" applyAlignment="1">
      <alignment/>
    </xf>
    <xf numFmtId="49" fontId="9" fillId="0" borderId="24" xfId="0" applyNumberFormat="1" applyFont="1" applyBorder="1" applyAlignment="1">
      <alignment/>
    </xf>
    <xf numFmtId="44" fontId="6" fillId="35" borderId="14" xfId="42" applyNumberFormat="1" applyFont="1" applyFill="1" applyBorder="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alignment horizontal="left"/>
      <protection/>
    </xf>
    <xf numFmtId="0" fontId="4" fillId="0" borderId="23" xfId="0" applyFont="1" applyBorder="1" applyAlignment="1" applyProtection="1">
      <alignment horizontal="center"/>
      <protection/>
    </xf>
    <xf numFmtId="0" fontId="13" fillId="0" borderId="20" xfId="0" applyFont="1" applyBorder="1" applyAlignment="1" applyProtection="1">
      <alignment/>
      <protection/>
    </xf>
    <xf numFmtId="0" fontId="0" fillId="0" borderId="21" xfId="0" applyBorder="1" applyAlignment="1" applyProtection="1">
      <alignment/>
      <protection/>
    </xf>
    <xf numFmtId="0" fontId="6" fillId="0" borderId="21" xfId="0" applyFont="1" applyBorder="1" applyAlignment="1" applyProtection="1">
      <alignment horizontal="right"/>
      <protection/>
    </xf>
    <xf numFmtId="0" fontId="13" fillId="0" borderId="21" xfId="0" applyFont="1" applyBorder="1" applyAlignment="1" applyProtection="1">
      <alignment horizontal="left"/>
      <protection/>
    </xf>
    <xf numFmtId="0" fontId="13" fillId="0" borderId="21" xfId="0" applyFont="1" applyBorder="1" applyAlignment="1" applyProtection="1">
      <alignment horizontal="right"/>
      <protection/>
    </xf>
    <xf numFmtId="0" fontId="0" fillId="0" borderId="16" xfId="0" applyBorder="1" applyAlignment="1" applyProtection="1">
      <alignment/>
      <protection/>
    </xf>
    <xf numFmtId="49" fontId="6" fillId="0" borderId="18"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quotePrefix="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right"/>
      <protection/>
    </xf>
    <xf numFmtId="0" fontId="0" fillId="0" borderId="22" xfId="0" applyBorder="1" applyAlignment="1" applyProtection="1">
      <alignment/>
      <protection/>
    </xf>
    <xf numFmtId="0" fontId="0" fillId="0" borderId="0" xfId="0" applyFont="1" applyBorder="1" applyAlignment="1" applyProtection="1">
      <alignment horizontal="left"/>
      <protection/>
    </xf>
    <xf numFmtId="0" fontId="6" fillId="0" borderId="0" xfId="0" applyFont="1" applyFill="1" applyBorder="1" applyAlignment="1" applyProtection="1">
      <alignment horizontal="right"/>
      <protection/>
    </xf>
    <xf numFmtId="0" fontId="6" fillId="0" borderId="18" xfId="0" applyFont="1" applyBorder="1" applyAlignment="1" applyProtection="1">
      <alignment/>
      <protection/>
    </xf>
    <xf numFmtId="49" fontId="6" fillId="0" borderId="0" xfId="0" applyNumberFormat="1" applyFont="1" applyBorder="1" applyAlignment="1" applyProtection="1">
      <alignment horizontal="right"/>
      <protection/>
    </xf>
    <xf numFmtId="0" fontId="14" fillId="0" borderId="0" xfId="0" applyFont="1" applyFill="1" applyBorder="1" applyAlignment="1" applyProtection="1">
      <alignment horizontal="right"/>
      <protection/>
    </xf>
    <xf numFmtId="0" fontId="15" fillId="0" borderId="22" xfId="0" applyFont="1" applyBorder="1" applyAlignment="1" applyProtection="1">
      <alignment/>
      <protection/>
    </xf>
    <xf numFmtId="49" fontId="6" fillId="0" borderId="13" xfId="0" applyNumberFormat="1" applyFont="1" applyBorder="1" applyAlignment="1" applyProtection="1">
      <alignment horizontal="center"/>
      <protection/>
    </xf>
    <xf numFmtId="49" fontId="6" fillId="0" borderId="13"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23" xfId="0" applyFont="1" applyBorder="1" applyAlignment="1" applyProtection="1">
      <alignment horizontal="center"/>
      <protection/>
    </xf>
    <xf numFmtId="49" fontId="9" fillId="0" borderId="23" xfId="0" applyNumberFormat="1"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37" fontId="0" fillId="0" borderId="0" xfId="42" applyNumberFormat="1" applyFont="1" applyAlignment="1" applyProtection="1">
      <alignment/>
      <protection locked="0"/>
    </xf>
    <xf numFmtId="0" fontId="0" fillId="0" borderId="0" xfId="0" applyFont="1" applyAlignment="1" applyProtection="1">
      <alignment/>
      <protection locked="0"/>
    </xf>
    <xf numFmtId="37" fontId="0" fillId="0" borderId="0" xfId="42" applyNumberFormat="1" applyFont="1" applyAlignment="1" applyProtection="1">
      <alignment/>
      <protection locked="0"/>
    </xf>
    <xf numFmtId="171" fontId="0" fillId="0" borderId="0" xfId="0" applyNumberFormat="1" applyFont="1" applyAlignment="1" applyProtection="1">
      <alignment horizontal="left"/>
      <protection locked="0"/>
    </xf>
    <xf numFmtId="0" fontId="12" fillId="0" borderId="0" xfId="0" applyFont="1" applyAlignment="1" applyProtection="1">
      <alignment/>
      <protection/>
    </xf>
    <xf numFmtId="49" fontId="0" fillId="0" borderId="23" xfId="0" applyNumberFormat="1" applyFont="1" applyBorder="1" applyAlignment="1" applyProtection="1">
      <alignment/>
      <protection/>
    </xf>
    <xf numFmtId="0" fontId="0" fillId="0" borderId="23" xfId="0" applyBorder="1" applyAlignment="1" applyProtection="1">
      <alignment horizontal="center"/>
      <protection/>
    </xf>
    <xf numFmtId="0" fontId="0" fillId="0" borderId="23" xfId="0" applyBorder="1" applyAlignment="1" applyProtection="1">
      <alignment horizontal="left"/>
      <protection/>
    </xf>
    <xf numFmtId="171" fontId="0" fillId="0" borderId="23" xfId="0" applyNumberFormat="1" applyFont="1" applyBorder="1" applyAlignment="1" applyProtection="1">
      <alignment horizontal="left"/>
      <protection/>
    </xf>
    <xf numFmtId="37" fontId="0" fillId="0" borderId="0" xfId="42" applyNumberFormat="1" applyFont="1" applyAlignment="1" applyProtection="1">
      <alignment/>
      <protection/>
    </xf>
    <xf numFmtId="17" fontId="3" fillId="0" borderId="0" xfId="0" applyNumberFormat="1" applyFont="1" applyAlignment="1" applyProtection="1">
      <alignment/>
      <protection/>
    </xf>
    <xf numFmtId="0" fontId="6" fillId="0" borderId="18" xfId="0" applyFont="1" applyBorder="1" applyAlignment="1" applyProtection="1">
      <alignment horizontal="left"/>
      <protection/>
    </xf>
    <xf numFmtId="0" fontId="0" fillId="0" borderId="0" xfId="0" applyFont="1" applyAlignment="1" applyProtection="1">
      <alignment/>
      <protection/>
    </xf>
    <xf numFmtId="0" fontId="6" fillId="0" borderId="18" xfId="0" applyFont="1" applyFill="1" applyBorder="1" applyAlignment="1" applyProtection="1">
      <alignment horizontal="left"/>
      <protection/>
    </xf>
    <xf numFmtId="0" fontId="16" fillId="0" borderId="22" xfId="0" applyFont="1" applyBorder="1" applyAlignment="1" applyProtection="1">
      <alignment/>
      <protection/>
    </xf>
    <xf numFmtId="171" fontId="0" fillId="0" borderId="0" xfId="0" applyNumberFormat="1" applyFont="1" applyAlignment="1" applyProtection="1">
      <alignment horizontal="left"/>
      <protection locked="0"/>
    </xf>
    <xf numFmtId="0" fontId="17" fillId="0" borderId="0" xfId="0" applyFont="1" applyAlignment="1" applyProtection="1">
      <alignment horizontal="center"/>
      <protection/>
    </xf>
    <xf numFmtId="0" fontId="18" fillId="0" borderId="0" xfId="0" applyFont="1" applyAlignment="1" applyProtection="1">
      <alignment horizontal="left" vertical="top"/>
      <protection/>
    </xf>
    <xf numFmtId="0" fontId="20" fillId="0" borderId="0" xfId="0" applyFont="1" applyAlignment="1" applyProtection="1" quotePrefix="1">
      <alignment horizontal="left" vertical="top" wrapText="1"/>
      <protection/>
    </xf>
    <xf numFmtId="0" fontId="20" fillId="0" borderId="0" xfId="0" applyFont="1" applyAlignment="1" applyProtection="1">
      <alignment horizontal="left" vertical="top"/>
      <protection/>
    </xf>
    <xf numFmtId="0" fontId="19" fillId="0" borderId="0" xfId="0" applyFont="1" applyAlignment="1" applyProtection="1" quotePrefix="1">
      <alignment horizontal="left" vertical="top" wrapText="1"/>
      <protection/>
    </xf>
    <xf numFmtId="0" fontId="20" fillId="0" borderId="0" xfId="0" applyFont="1" applyAlignment="1" applyProtection="1">
      <alignment horizontal="left" vertical="top" wrapText="1"/>
      <protection/>
    </xf>
    <xf numFmtId="0" fontId="20" fillId="0" borderId="0" xfId="0" applyNumberFormat="1" applyFont="1" applyAlignment="1" applyProtection="1">
      <alignment horizontal="left" vertical="top" wrapText="1"/>
      <protection/>
    </xf>
    <xf numFmtId="0" fontId="18" fillId="0" borderId="0" xfId="0" applyFont="1" applyAlignment="1" applyProtection="1">
      <alignment horizontal="left" vertical="top" wrapText="1"/>
      <protection/>
    </xf>
    <xf numFmtId="0" fontId="19" fillId="0" borderId="0" xfId="0" applyFont="1" applyAlignment="1" applyProtection="1">
      <alignment horizontal="left" vertical="top" wrapText="1"/>
      <protection/>
    </xf>
    <xf numFmtId="0" fontId="19"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0" borderId="15" xfId="42" applyFont="1" applyBorder="1" applyAlignment="1" applyProtection="1">
      <alignment horizontal="center"/>
      <protection/>
    </xf>
    <xf numFmtId="43" fontId="6" fillId="33" borderId="15" xfId="42" applyFont="1" applyFill="1" applyBorder="1" applyAlignment="1" applyProtection="1">
      <alignment horizontal="center"/>
      <protection/>
    </xf>
    <xf numFmtId="49" fontId="6" fillId="33" borderId="12" xfId="0" applyNumberFormat="1" applyFont="1" applyFill="1" applyBorder="1" applyAlignment="1" applyProtection="1">
      <alignment horizontal="center"/>
      <protection/>
    </xf>
    <xf numFmtId="49" fontId="6" fillId="0" borderId="12" xfId="0" applyNumberFormat="1" applyFont="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33" borderId="23" xfId="0" applyNumberFormat="1" applyFont="1" applyFill="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4" xfId="0" applyNumberFormat="1" applyFont="1" applyBorder="1" applyAlignment="1" applyProtection="1">
      <alignment horizontal="center"/>
      <protection/>
    </xf>
    <xf numFmtId="14" fontId="6" fillId="0" borderId="12" xfId="0" applyNumberFormat="1" applyFont="1" applyBorder="1" applyAlignment="1" applyProtection="1">
      <alignment horizontal="center"/>
      <protection/>
    </xf>
    <xf numFmtId="43" fontId="6" fillId="0" borderId="12" xfId="42" applyFont="1" applyBorder="1" applyAlignment="1" applyProtection="1">
      <alignment horizontal="center"/>
      <protection/>
    </xf>
    <xf numFmtId="43" fontId="6" fillId="33" borderId="12" xfId="42" applyFont="1" applyFill="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39" fontId="6" fillId="0" borderId="20" xfId="42" applyNumberFormat="1" applyFont="1" applyFill="1" applyBorder="1" applyAlignment="1">
      <alignment horizontal="center" vertical="center"/>
    </xf>
    <xf numFmtId="39" fontId="6" fillId="0" borderId="21" xfId="42" applyNumberFormat="1" applyFont="1" applyFill="1" applyBorder="1" applyAlignment="1">
      <alignment horizontal="center" vertical="center"/>
    </xf>
    <xf numFmtId="39" fontId="0" fillId="0" borderId="17" xfId="42" applyNumberFormat="1" applyFont="1" applyFill="1" applyBorder="1" applyAlignment="1">
      <alignment vertical="center"/>
    </xf>
    <xf numFmtId="39" fontId="0" fillId="0" borderId="23" xfId="42" applyNumberFormat="1" applyFont="1" applyFill="1" applyBorder="1" applyAlignment="1">
      <alignment vertical="center"/>
    </xf>
    <xf numFmtId="39" fontId="6" fillId="0" borderId="21" xfId="42" applyNumberFormat="1" applyFont="1" applyBorder="1" applyAlignment="1">
      <alignment horizontal="center" vertical="center"/>
    </xf>
    <xf numFmtId="39" fontId="6" fillId="0" borderId="24" xfId="42" applyNumberFormat="1" applyFont="1" applyBorder="1" applyAlignment="1">
      <alignment horizontal="center" vertical="center"/>
    </xf>
    <xf numFmtId="0" fontId="6" fillId="0" borderId="20" xfId="0" applyFont="1" applyBorder="1" applyAlignment="1" applyProtection="1">
      <alignment horizontal="left"/>
      <protection/>
    </xf>
    <xf numFmtId="0" fontId="0" fillId="0" borderId="21" xfId="0" applyFont="1" applyBorder="1" applyAlignment="1" applyProtection="1">
      <alignment/>
      <protection/>
    </xf>
    <xf numFmtId="49" fontId="0" fillId="0" borderId="18" xfId="0" applyNumberFormat="1" applyFont="1" applyFill="1" applyBorder="1" applyAlignment="1">
      <alignment/>
    </xf>
    <xf numFmtId="49" fontId="0" fillId="0" borderId="17" xfId="0" applyNumberFormat="1" applyFont="1" applyFill="1" applyBorder="1" applyAlignment="1">
      <alignment/>
    </xf>
    <xf numFmtId="49" fontId="10" fillId="0" borderId="23" xfId="0" applyNumberFormat="1" applyFont="1" applyFill="1" applyBorder="1" applyAlignment="1">
      <alignment/>
    </xf>
    <xf numFmtId="49" fontId="10" fillId="0" borderId="24" xfId="0" applyNumberFormat="1" applyFont="1" applyFill="1" applyBorder="1" applyAlignment="1">
      <alignment/>
    </xf>
    <xf numFmtId="0" fontId="25" fillId="0" borderId="0" xfId="0" applyFont="1" applyAlignment="1" applyProtection="1">
      <alignment/>
      <protection/>
    </xf>
    <xf numFmtId="37" fontId="0" fillId="34" borderId="16" xfId="42" applyNumberFormat="1" applyFont="1" applyFill="1" applyBorder="1" applyAlignment="1" applyProtection="1">
      <alignment/>
      <protection/>
    </xf>
    <xf numFmtId="37" fontId="0" fillId="34" borderId="24" xfId="42" applyNumberFormat="1" applyFont="1" applyFill="1" applyBorder="1" applyAlignment="1">
      <alignment/>
    </xf>
    <xf numFmtId="0" fontId="26" fillId="0" borderId="0" xfId="53" applyFont="1" applyAlignment="1" applyProtection="1">
      <alignment horizontal="center" vertical="top" wrapText="1"/>
      <protection/>
    </xf>
    <xf numFmtId="174" fontId="0" fillId="0" borderId="0" xfId="0" applyNumberFormat="1" applyAlignment="1" applyProtection="1">
      <alignment horizontal="center"/>
      <protection/>
    </xf>
    <xf numFmtId="49" fontId="6" fillId="0" borderId="19" xfId="0" applyNumberFormat="1" applyFont="1" applyBorder="1" applyAlignment="1" applyProtection="1">
      <alignment horizontal="left"/>
      <protection locked="0"/>
    </xf>
    <xf numFmtId="0" fontId="4" fillId="0" borderId="0" xfId="0" applyFont="1" applyAlignment="1" applyProtection="1">
      <alignment horizontal="center"/>
      <protection locked="0"/>
    </xf>
    <xf numFmtId="0" fontId="5" fillId="0" borderId="0" xfId="0" applyFont="1" applyAlignment="1" applyProtection="1">
      <alignment/>
      <protection/>
    </xf>
    <xf numFmtId="0" fontId="5" fillId="0" borderId="0" xfId="0" applyFont="1" applyAlignment="1" applyProtection="1">
      <alignment/>
      <protection/>
    </xf>
    <xf numFmtId="49" fontId="0" fillId="0" borderId="19" xfId="0" applyNumberFormat="1" applyBorder="1" applyAlignment="1" applyProtection="1">
      <alignment/>
      <protection/>
    </xf>
    <xf numFmtId="49" fontId="0" fillId="0" borderId="11" xfId="0" applyNumberFormat="1" applyBorder="1" applyAlignment="1" applyProtection="1">
      <alignment/>
      <protection/>
    </xf>
    <xf numFmtId="49" fontId="6" fillId="0" borderId="19" xfId="0" applyNumberFormat="1" applyFont="1" applyBorder="1" applyAlignment="1" applyProtection="1">
      <alignment horizontal="left"/>
      <protection/>
    </xf>
    <xf numFmtId="49" fontId="6" fillId="0" borderId="11" xfId="0" applyNumberFormat="1" applyFont="1" applyBorder="1" applyAlignment="1" applyProtection="1">
      <alignment horizontal="left"/>
      <protection/>
    </xf>
    <xf numFmtId="49" fontId="9" fillId="0" borderId="14" xfId="0" applyNumberFormat="1" applyFont="1" applyBorder="1" applyAlignment="1">
      <alignment/>
    </xf>
    <xf numFmtId="49" fontId="6" fillId="0" borderId="12" xfId="0" applyNumberFormat="1" applyFont="1" applyBorder="1" applyAlignment="1">
      <alignment/>
    </xf>
    <xf numFmtId="37" fontId="5" fillId="0" borderId="22" xfId="42" applyNumberFormat="1" applyFont="1" applyFill="1" applyBorder="1" applyAlignment="1" applyProtection="1">
      <alignment horizontal="center"/>
      <protection/>
    </xf>
    <xf numFmtId="0" fontId="2" fillId="0" borderId="0" xfId="53" applyAlignment="1" applyProtection="1">
      <alignment horizontal="center" vertical="top" wrapText="1"/>
      <protection/>
    </xf>
    <xf numFmtId="175" fontId="28" fillId="0" borderId="19" xfId="0" applyNumberFormat="1" applyFont="1" applyFill="1" applyBorder="1" applyAlignment="1">
      <alignment/>
    </xf>
    <xf numFmtId="175" fontId="5" fillId="0" borderId="0" xfId="0" applyNumberFormat="1" applyFont="1" applyAlignment="1" applyProtection="1">
      <alignment/>
      <protection locked="0"/>
    </xf>
    <xf numFmtId="0" fontId="0" fillId="0" borderId="15" xfId="0" applyNumberFormat="1" applyFont="1" applyFill="1" applyBorder="1" applyAlignment="1">
      <alignment/>
    </xf>
    <xf numFmtId="0" fontId="29" fillId="34" borderId="10" xfId="0" applyNumberFormat="1" applyFont="1" applyFill="1" applyBorder="1" applyAlignment="1">
      <alignment/>
    </xf>
    <xf numFmtId="175" fontId="29" fillId="34" borderId="19" xfId="0" applyNumberFormat="1" applyFont="1" applyFill="1" applyBorder="1" applyAlignment="1">
      <alignment/>
    </xf>
    <xf numFmtId="14" fontId="29" fillId="34" borderId="19" xfId="0" applyNumberFormat="1" applyFont="1" applyFill="1" applyBorder="1" applyAlignment="1">
      <alignment/>
    </xf>
    <xf numFmtId="49" fontId="29" fillId="34" borderId="19" xfId="0" applyNumberFormat="1" applyFont="1" applyFill="1" applyBorder="1" applyAlignment="1">
      <alignment/>
    </xf>
    <xf numFmtId="17" fontId="3" fillId="0" borderId="0" xfId="0" applyNumberFormat="1" applyFont="1" applyAlignment="1">
      <alignment/>
    </xf>
    <xf numFmtId="17" fontId="3" fillId="0" borderId="0" xfId="0" applyNumberFormat="1" applyFont="1" applyBorder="1" applyAlignment="1" applyProtection="1">
      <alignment horizontal="right"/>
      <protection/>
    </xf>
    <xf numFmtId="172" fontId="3" fillId="0" borderId="0" xfId="0" applyNumberFormat="1" applyFont="1" applyAlignment="1">
      <alignment horizontal="center"/>
    </xf>
    <xf numFmtId="0" fontId="0" fillId="0" borderId="0" xfId="0" applyNumberFormat="1" applyAlignment="1" applyProtection="1">
      <alignment/>
      <protection/>
    </xf>
    <xf numFmtId="37" fontId="0" fillId="0" borderId="14" xfId="42" applyNumberFormat="1" applyFont="1" applyFill="1" applyBorder="1" applyAlignment="1" applyProtection="1">
      <alignment/>
      <protection locked="0"/>
    </xf>
    <xf numFmtId="49" fontId="75" fillId="0" borderId="0" xfId="0" applyNumberFormat="1" applyFont="1" applyBorder="1" applyAlignment="1" applyProtection="1">
      <alignment/>
      <protection locked="0"/>
    </xf>
    <xf numFmtId="0" fontId="13" fillId="0" borderId="0" xfId="0" applyFont="1" applyBorder="1" applyAlignment="1" applyProtection="1">
      <alignment horizontal="center"/>
      <protection/>
    </xf>
    <xf numFmtId="0" fontId="27" fillId="0" borderId="23" xfId="0" applyFont="1" applyBorder="1" applyAlignment="1" applyProtection="1">
      <alignment horizontal="left"/>
      <protection/>
    </xf>
    <xf numFmtId="0" fontId="0" fillId="0" borderId="24" xfId="0" applyBorder="1" applyAlignment="1" applyProtection="1">
      <alignment/>
      <protection locked="0"/>
    </xf>
    <xf numFmtId="0" fontId="0" fillId="0" borderId="21" xfId="0" applyBorder="1" applyAlignment="1" applyProtection="1">
      <alignment/>
      <protection/>
    </xf>
    <xf numFmtId="49" fontId="0" fillId="0" borderId="21" xfId="0" applyNumberFormat="1" applyFont="1" applyBorder="1" applyAlignment="1" applyProtection="1">
      <alignment/>
      <protection locked="0"/>
    </xf>
    <xf numFmtId="49" fontId="0" fillId="0" borderId="21" xfId="0" applyNumberFormat="1" applyFont="1" applyBorder="1" applyAlignment="1" applyProtection="1">
      <alignment/>
      <protection/>
    </xf>
    <xf numFmtId="0" fontId="0" fillId="0" borderId="21" xfId="0" applyBorder="1" applyAlignment="1" applyProtection="1">
      <alignment horizontal="center"/>
      <protection/>
    </xf>
    <xf numFmtId="0" fontId="0" fillId="0" borderId="21" xfId="0" applyBorder="1" applyAlignment="1" applyProtection="1">
      <alignment horizontal="left"/>
      <protection/>
    </xf>
    <xf numFmtId="0" fontId="0" fillId="0" borderId="21" xfId="0" applyNumberFormat="1" applyBorder="1" applyAlignment="1" applyProtection="1">
      <alignment/>
      <protection/>
    </xf>
    <xf numFmtId="171" fontId="0" fillId="0" borderId="21" xfId="0" applyNumberFormat="1" applyFont="1" applyBorder="1" applyAlignment="1" applyProtection="1">
      <alignment horizontal="left"/>
      <protection/>
    </xf>
    <xf numFmtId="0" fontId="0" fillId="0" borderId="23" xfId="0" applyBorder="1" applyAlignment="1" applyProtection="1">
      <alignment/>
      <protection/>
    </xf>
    <xf numFmtId="0" fontId="0" fillId="0" borderId="23" xfId="0" applyNumberFormat="1" applyBorder="1" applyAlignment="1" applyProtection="1">
      <alignment/>
      <protection/>
    </xf>
    <xf numFmtId="49" fontId="0" fillId="0" borderId="19" xfId="0" applyNumberFormat="1" applyFont="1" applyBorder="1" applyAlignment="1" applyProtection="1">
      <alignment/>
      <protection locked="0"/>
    </xf>
    <xf numFmtId="49" fontId="7" fillId="0" borderId="14" xfId="0" applyNumberFormat="1" applyFont="1" applyBorder="1" applyAlignment="1" applyProtection="1">
      <alignment horizontal="center"/>
      <protection locked="0"/>
    </xf>
    <xf numFmtId="49" fontId="0" fillId="0" borderId="18" xfId="0" applyNumberFormat="1" applyFont="1" applyBorder="1" applyAlignment="1">
      <alignment/>
    </xf>
    <xf numFmtId="172" fontId="31" fillId="0" borderId="0" xfId="53" applyNumberFormat="1" applyFont="1" applyAlignment="1" applyProtection="1">
      <alignment horizontal="center"/>
      <protection/>
    </xf>
    <xf numFmtId="0" fontId="6" fillId="0" borderId="0" xfId="0" applyFont="1" applyAlignment="1">
      <alignment horizontal="center"/>
    </xf>
    <xf numFmtId="0" fontId="76" fillId="0" borderId="0" xfId="0" applyFont="1" applyAlignment="1" applyProtection="1">
      <alignment horizontal="left" vertical="top"/>
      <protection/>
    </xf>
    <xf numFmtId="0" fontId="32" fillId="0" borderId="0" xfId="0" applyFont="1" applyAlignment="1">
      <alignment/>
    </xf>
    <xf numFmtId="49" fontId="9" fillId="33" borderId="14" xfId="0" applyNumberFormat="1" applyFont="1" applyFill="1" applyBorder="1" applyAlignment="1">
      <alignment/>
    </xf>
    <xf numFmtId="0" fontId="0" fillId="0" borderId="0" xfId="0" applyFont="1" applyFill="1" applyBorder="1" applyAlignment="1" applyProtection="1">
      <alignment/>
      <protection/>
    </xf>
    <xf numFmtId="49" fontId="6" fillId="0" borderId="11" xfId="0" applyNumberFormat="1" applyFont="1" applyBorder="1" applyAlignment="1" applyProtection="1">
      <alignment horizontal="left"/>
      <protection locked="0"/>
    </xf>
    <xf numFmtId="49" fontId="0" fillId="0" borderId="18" xfId="0" applyNumberFormat="1" applyFont="1" applyBorder="1" applyAlignment="1">
      <alignment/>
    </xf>
    <xf numFmtId="49" fontId="0" fillId="0" borderId="18" xfId="0" applyNumberFormat="1" applyFont="1" applyFill="1" applyBorder="1" applyAlignment="1">
      <alignment/>
    </xf>
    <xf numFmtId="49" fontId="0" fillId="0" borderId="0" xfId="0" applyNumberFormat="1" applyAlignment="1" applyProtection="1">
      <alignment/>
      <protection/>
    </xf>
    <xf numFmtId="49" fontId="0" fillId="0" borderId="0" xfId="0" applyNumberFormat="1" applyAlignment="1" applyProtection="1">
      <alignment/>
      <protection locked="0"/>
    </xf>
    <xf numFmtId="49" fontId="6" fillId="0" borderId="0" xfId="0" applyNumberFormat="1" applyFont="1" applyAlignment="1" applyProtection="1">
      <alignment horizontal="right"/>
      <protection/>
    </xf>
    <xf numFmtId="0" fontId="3" fillId="0" borderId="0" xfId="0" applyFont="1" applyAlignment="1">
      <alignment/>
    </xf>
    <xf numFmtId="7" fontId="0" fillId="0" borderId="14" xfId="42" applyNumberFormat="1" applyFont="1" applyFill="1" applyBorder="1" applyAlignment="1" applyProtection="1">
      <alignment horizontal="right"/>
      <protection locked="0"/>
    </xf>
    <xf numFmtId="0" fontId="76" fillId="0" borderId="0" xfId="0" applyFont="1" applyAlignment="1" quotePrefix="1">
      <alignment/>
    </xf>
    <xf numFmtId="0" fontId="33" fillId="0" borderId="0" xfId="0" applyFont="1" applyAlignment="1">
      <alignment/>
    </xf>
    <xf numFmtId="0" fontId="35" fillId="0" borderId="0" xfId="0" applyFont="1" applyAlignment="1">
      <alignment/>
    </xf>
    <xf numFmtId="49" fontId="34" fillId="0" borderId="0" xfId="0" applyNumberFormat="1" applyFont="1" applyAlignment="1">
      <alignment vertical="top"/>
    </xf>
    <xf numFmtId="0" fontId="0" fillId="0" borderId="0" xfId="0" applyFill="1" applyBorder="1" applyAlignment="1" applyProtection="1">
      <alignment/>
      <protection/>
    </xf>
    <xf numFmtId="0" fontId="0" fillId="0" borderId="18"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6" fillId="0" borderId="0" xfId="0" applyFont="1" applyAlignment="1">
      <alignment/>
    </xf>
    <xf numFmtId="37" fontId="0" fillId="36" borderId="14" xfId="42" applyNumberFormat="1" applyFont="1" applyFill="1" applyBorder="1" applyAlignment="1" applyProtection="1">
      <alignment/>
      <protection locked="0"/>
    </xf>
    <xf numFmtId="37" fontId="0" fillId="36" borderId="14" xfId="42" applyNumberFormat="1" applyFont="1" applyFill="1" applyBorder="1" applyAlignment="1" applyProtection="1">
      <alignment/>
      <protection/>
    </xf>
    <xf numFmtId="37" fontId="0" fillId="36" borderId="20" xfId="42" applyNumberFormat="1" applyFont="1" applyFill="1" applyBorder="1" applyAlignment="1" applyProtection="1">
      <alignment/>
      <protection locked="0"/>
    </xf>
    <xf numFmtId="49" fontId="10" fillId="36" borderId="19" xfId="0" applyNumberFormat="1" applyFont="1" applyFill="1" applyBorder="1" applyAlignment="1">
      <alignment/>
    </xf>
    <xf numFmtId="39" fontId="0" fillId="36" borderId="14" xfId="42" applyNumberFormat="1" applyFont="1" applyFill="1" applyBorder="1" applyAlignment="1" applyProtection="1">
      <alignment horizontal="right"/>
      <protection/>
    </xf>
    <xf numFmtId="39" fontId="6" fillId="36" borderId="20" xfId="42" applyNumberFormat="1" applyFont="1" applyFill="1" applyBorder="1" applyAlignment="1" quotePrefix="1">
      <alignment horizontal="right"/>
    </xf>
    <xf numFmtId="37" fontId="0" fillId="36" borderId="14" xfId="42" applyNumberFormat="1" applyFont="1" applyFill="1" applyBorder="1" applyAlignment="1" applyProtection="1">
      <alignment/>
      <protection locked="0"/>
    </xf>
    <xf numFmtId="37" fontId="0" fillId="36" borderId="13" xfId="42" applyNumberFormat="1" applyFont="1" applyFill="1" applyBorder="1" applyAlignment="1" applyProtection="1">
      <alignment/>
      <protection/>
    </xf>
    <xf numFmtId="37" fontId="0" fillId="36" borderId="18" xfId="42" applyNumberFormat="1" applyFont="1" applyFill="1" applyBorder="1" applyAlignment="1" applyProtection="1">
      <alignment/>
      <protection/>
    </xf>
    <xf numFmtId="37" fontId="0" fillId="36" borderId="11" xfId="42" applyNumberFormat="1" applyFont="1" applyFill="1" applyBorder="1" applyAlignment="1" applyProtection="1">
      <alignment/>
      <protection/>
    </xf>
    <xf numFmtId="37" fontId="0" fillId="36" borderId="12" xfId="42" applyNumberFormat="1" applyFont="1" applyFill="1" applyBorder="1" applyAlignment="1" applyProtection="1">
      <alignment/>
      <protection/>
    </xf>
    <xf numFmtId="37" fontId="0" fillId="36" borderId="12" xfId="42" applyNumberFormat="1" applyFont="1" applyFill="1" applyBorder="1" applyAlignment="1" applyProtection="1">
      <alignment/>
      <protection locked="0"/>
    </xf>
    <xf numFmtId="49" fontId="10" fillId="36" borderId="21" xfId="0" applyNumberFormat="1" applyFont="1" applyFill="1" applyBorder="1" applyAlignment="1">
      <alignment/>
    </xf>
    <xf numFmtId="39" fontId="0" fillId="36" borderId="12" xfId="42" applyNumberFormat="1" applyFont="1" applyFill="1" applyBorder="1" applyAlignment="1">
      <alignment horizontal="right"/>
    </xf>
    <xf numFmtId="39" fontId="0" fillId="36" borderId="14" xfId="42" applyNumberFormat="1" applyFont="1" applyFill="1" applyBorder="1" applyAlignment="1" applyProtection="1">
      <alignment/>
      <protection/>
    </xf>
    <xf numFmtId="39" fontId="6" fillId="36" borderId="16" xfId="42" applyNumberFormat="1" applyFont="1" applyFill="1" applyBorder="1" applyAlignment="1" quotePrefix="1">
      <alignment horizontal="right"/>
    </xf>
    <xf numFmtId="44" fontId="0" fillId="36" borderId="14" xfId="42" applyNumberFormat="1" applyFont="1" applyFill="1" applyBorder="1" applyAlignment="1" applyProtection="1">
      <alignment horizontal="right"/>
      <protection/>
    </xf>
    <xf numFmtId="39" fontId="6" fillId="36" borderId="22" xfId="42" applyNumberFormat="1" applyFont="1" applyFill="1" applyBorder="1" applyAlignment="1" quotePrefix="1">
      <alignment horizontal="right"/>
    </xf>
    <xf numFmtId="39" fontId="0" fillId="36" borderId="10" xfId="42" applyNumberFormat="1" applyFont="1" applyFill="1" applyBorder="1" applyAlignment="1" applyProtection="1">
      <alignment horizontal="right"/>
      <protection/>
    </xf>
    <xf numFmtId="0" fontId="0" fillId="36" borderId="18" xfId="0" applyFont="1" applyFill="1" applyBorder="1" applyAlignment="1">
      <alignment/>
    </xf>
    <xf numFmtId="49" fontId="0" fillId="36" borderId="18" xfId="0" applyNumberFormat="1" applyFont="1" applyFill="1" applyBorder="1" applyAlignment="1">
      <alignment/>
    </xf>
    <xf numFmtId="49" fontId="10" fillId="36" borderId="0" xfId="0" applyNumberFormat="1" applyFont="1" applyFill="1" applyBorder="1" applyAlignment="1">
      <alignment/>
    </xf>
    <xf numFmtId="49" fontId="10" fillId="36" borderId="22" xfId="0" applyNumberFormat="1" applyFont="1" applyFill="1" applyBorder="1" applyAlignment="1">
      <alignment/>
    </xf>
    <xf numFmtId="49" fontId="6" fillId="36" borderId="0" xfId="0" applyNumberFormat="1" applyFont="1" applyFill="1" applyAlignment="1">
      <alignment horizontal="right"/>
    </xf>
    <xf numFmtId="49" fontId="0" fillId="36" borderId="0" xfId="0" applyNumberFormat="1" applyFont="1" applyFill="1" applyAlignment="1">
      <alignment/>
    </xf>
    <xf numFmtId="49" fontId="0" fillId="0" borderId="0" xfId="0" applyNumberFormat="1" applyAlignment="1">
      <alignment/>
    </xf>
    <xf numFmtId="49" fontId="6" fillId="0" borderId="0" xfId="0" applyNumberFormat="1" applyFont="1" applyAlignment="1">
      <alignment horizontal="right"/>
    </xf>
    <xf numFmtId="49" fontId="0" fillId="0" borderId="0" xfId="0" applyNumberFormat="1" applyFont="1" applyAlignment="1">
      <alignment/>
    </xf>
    <xf numFmtId="0" fontId="55" fillId="0" borderId="0" xfId="53" applyFont="1" applyAlignment="1" applyProtection="1">
      <alignment horizontal="center" vertical="top" wrapText="1"/>
      <protection/>
    </xf>
    <xf numFmtId="0" fontId="56" fillId="0" borderId="0" xfId="0" applyFont="1" applyAlignment="1">
      <alignment horizontal="center" vertical="top" wrapText="1"/>
    </xf>
    <xf numFmtId="0" fontId="56" fillId="0" borderId="0" xfId="0" applyFont="1" applyAlignment="1" quotePrefix="1">
      <alignment horizontal="center" vertical="top" wrapText="1"/>
    </xf>
    <xf numFmtId="0" fontId="55" fillId="0" borderId="0" xfId="53" applyFont="1" applyAlignment="1" applyProtection="1" quotePrefix="1">
      <alignment horizontal="center" vertical="top" wrapText="1"/>
      <protection/>
    </xf>
    <xf numFmtId="0" fontId="57" fillId="0" borderId="0" xfId="0" applyFont="1" applyAlignment="1">
      <alignment/>
    </xf>
    <xf numFmtId="0" fontId="56" fillId="0" borderId="0" xfId="0" applyFont="1" applyAlignment="1">
      <alignment horizontal="left" vertical="top" wrapText="1"/>
    </xf>
    <xf numFmtId="0" fontId="56" fillId="0" borderId="0" xfId="0" applyFont="1" applyAlignment="1" quotePrefix="1">
      <alignment horizontal="left" vertical="top" wrapText="1"/>
    </xf>
    <xf numFmtId="0" fontId="8" fillId="0" borderId="14" xfId="0" applyFont="1" applyBorder="1" applyAlignment="1" applyProtection="1">
      <alignment horizontal="center"/>
      <protection/>
    </xf>
    <xf numFmtId="172" fontId="3" fillId="0" borderId="0" xfId="0" applyNumberFormat="1" applyFont="1" applyAlignment="1" applyProtection="1" quotePrefix="1">
      <alignment horizontal="left"/>
      <protection/>
    </xf>
    <xf numFmtId="0" fontId="0" fillId="0" borderId="0" xfId="0" applyAlignment="1">
      <alignment horizontal="left"/>
    </xf>
    <xf numFmtId="49" fontId="6" fillId="0" borderId="20"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https://apps.nd.gov/tax/tap"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0"/>
  <sheetViews>
    <sheetView showGridLines="0" showZeros="0" zoomScalePageLayoutView="0" workbookViewId="0" topLeftCell="A1">
      <selection activeCell="P14" sqref="P14"/>
    </sheetView>
  </sheetViews>
  <sheetFormatPr defaultColWidth="9.140625" defaultRowHeight="12.75"/>
  <cols>
    <col min="1" max="1" width="3.7109375" style="5" customWidth="1"/>
    <col min="2" max="2" width="26.8515625" style="5" customWidth="1"/>
    <col min="3" max="3" width="25.421875" style="5" customWidth="1"/>
    <col min="4" max="4" width="10.28125" style="5" customWidth="1"/>
    <col min="5" max="5" width="11.57421875" style="5" customWidth="1"/>
    <col min="6" max="12" width="15.7109375" style="5" customWidth="1"/>
    <col min="13" max="14" width="3.7109375" style="5" customWidth="1"/>
    <col min="15" max="15" width="15.7109375" style="5" customWidth="1"/>
    <col min="16" max="16384" width="9.140625" style="5" customWidth="1"/>
  </cols>
  <sheetData>
    <row r="1" spans="1:15" ht="13.5" customHeight="1">
      <c r="A1" s="224" t="s">
        <v>241</v>
      </c>
      <c r="B1" s="1"/>
      <c r="C1" s="1"/>
      <c r="D1" s="169"/>
      <c r="E1" s="2"/>
      <c r="F1" s="2"/>
      <c r="G1" s="2"/>
      <c r="H1" s="2"/>
      <c r="I1" s="2"/>
      <c r="J1" s="2"/>
      <c r="K1" s="3" t="s">
        <v>0</v>
      </c>
      <c r="L1" s="4">
        <v>42461</v>
      </c>
      <c r="M1" s="2"/>
      <c r="N1" s="2"/>
      <c r="O1" s="2"/>
    </row>
    <row r="2" spans="1:15" ht="13.5" customHeight="1">
      <c r="A2" s="223" t="s">
        <v>242</v>
      </c>
      <c r="B2" s="1"/>
      <c r="C2" s="163">
        <f>IF($E$2="","",IF($E$2="0","Not Zero, Use Alpha Character O",IF($E$2="A","",IF($E$2="O","","Choice is O or A (No Spaces)"""))))</f>
      </c>
      <c r="D2" s="1"/>
      <c r="E2" s="206" t="s">
        <v>244</v>
      </c>
      <c r="F2" s="6" t="s">
        <v>1</v>
      </c>
      <c r="G2" s="7"/>
      <c r="H2" s="2"/>
      <c r="I2" s="2"/>
      <c r="J2" s="2"/>
      <c r="K2" s="188" t="s">
        <v>179</v>
      </c>
      <c r="L2" s="268">
        <v>45323</v>
      </c>
      <c r="M2" s="269"/>
      <c r="N2" s="2"/>
      <c r="O2" s="2"/>
    </row>
    <row r="3" spans="1:15" ht="13.5" customHeight="1">
      <c r="A3" s="231" t="s">
        <v>247</v>
      </c>
      <c r="B3" s="8"/>
      <c r="C3" s="163">
        <f>IF($E$3="","",IF($E$3="T","",IF($E$3="P","","Choice is P or T(No Spaces)")))</f>
      </c>
      <c r="D3" s="8"/>
      <c r="E3" s="9"/>
      <c r="F3" s="10" t="s">
        <v>2</v>
      </c>
      <c r="G3" s="11"/>
      <c r="H3" s="2"/>
      <c r="I3" s="2"/>
      <c r="J3" s="2"/>
      <c r="K3" s="2"/>
      <c r="L3" s="2"/>
      <c r="M3" s="2"/>
      <c r="N3" s="2"/>
      <c r="O3" s="2"/>
    </row>
    <row r="4" spans="1:15" ht="13.5" customHeight="1">
      <c r="A4" s="225" t="s">
        <v>249</v>
      </c>
      <c r="B4" s="2"/>
      <c r="C4" s="181"/>
      <c r="D4" s="2"/>
      <c r="E4" s="2"/>
      <c r="F4" s="2"/>
      <c r="G4" s="2"/>
      <c r="H4" s="2"/>
      <c r="I4" s="2"/>
      <c r="J4" s="2"/>
      <c r="K4" s="2"/>
      <c r="L4" s="2"/>
      <c r="M4" s="2"/>
      <c r="N4" s="2"/>
      <c r="O4" s="2"/>
    </row>
    <row r="5" spans="1:15" ht="13.5" customHeight="1">
      <c r="A5" s="2"/>
      <c r="B5" s="12" t="s">
        <v>3</v>
      </c>
      <c r="C5" s="13"/>
      <c r="D5" s="14" t="s">
        <v>4</v>
      </c>
      <c r="E5" s="15"/>
      <c r="F5" s="2"/>
      <c r="G5" s="2"/>
      <c r="H5" s="2"/>
      <c r="I5" s="2"/>
      <c r="J5" s="2"/>
      <c r="K5" s="267" t="s">
        <v>248</v>
      </c>
      <c r="L5" s="2"/>
      <c r="M5" s="2"/>
      <c r="N5" s="2"/>
      <c r="O5" s="2"/>
    </row>
    <row r="6" spans="1:15" ht="13.5" customHeight="1">
      <c r="A6" s="2"/>
      <c r="B6" s="16" t="s">
        <v>5</v>
      </c>
      <c r="C6" s="17"/>
      <c r="D6" s="18" t="s">
        <v>6</v>
      </c>
      <c r="E6" s="19"/>
      <c r="F6" s="2"/>
      <c r="G6" s="2"/>
      <c r="H6" s="2"/>
      <c r="I6" s="2"/>
      <c r="J6" s="2"/>
      <c r="K6" s="267"/>
      <c r="L6" s="2"/>
      <c r="M6" s="2"/>
      <c r="N6" s="2"/>
      <c r="O6" s="2"/>
    </row>
    <row r="7" spans="1:15" ht="13.5" customHeight="1">
      <c r="A7" s="2"/>
      <c r="B7" s="16" t="s">
        <v>7</v>
      </c>
      <c r="C7" s="168"/>
      <c r="D7" s="174"/>
      <c r="E7" s="175"/>
      <c r="F7" s="170">
        <f>IF(LEN(C10)&gt;2,"Use Postal 2 Character Code (No Spaces)","")</f>
      </c>
      <c r="G7" s="2"/>
      <c r="H7" s="2"/>
      <c r="I7" s="2"/>
      <c r="J7" s="2"/>
      <c r="K7" s="267" t="s">
        <v>243</v>
      </c>
      <c r="L7" s="2"/>
      <c r="M7" s="2"/>
      <c r="N7" s="2"/>
      <c r="O7" s="2"/>
    </row>
    <row r="8" spans="1:15" ht="13.5" customHeight="1">
      <c r="A8" s="2"/>
      <c r="B8" s="20" t="s">
        <v>8</v>
      </c>
      <c r="C8" s="168"/>
      <c r="D8" s="174"/>
      <c r="E8" s="175"/>
      <c r="F8" s="2"/>
      <c r="G8" s="2"/>
      <c r="H8" s="171"/>
      <c r="I8" s="2"/>
      <c r="J8" s="2"/>
      <c r="K8" s="267"/>
      <c r="L8" s="2"/>
      <c r="M8" s="2"/>
      <c r="N8" s="2"/>
      <c r="O8" s="2"/>
    </row>
    <row r="9" spans="1:15" ht="13.5" customHeight="1">
      <c r="A9" s="2"/>
      <c r="B9" s="16" t="s">
        <v>9</v>
      </c>
      <c r="C9" s="168"/>
      <c r="D9" s="174"/>
      <c r="E9" s="175"/>
      <c r="F9" s="21" t="s">
        <v>10</v>
      </c>
      <c r="G9" s="21" t="s">
        <v>11</v>
      </c>
      <c r="H9" s="21" t="s">
        <v>12</v>
      </c>
      <c r="I9" s="21" t="s">
        <v>13</v>
      </c>
      <c r="J9" s="21" t="s">
        <v>14</v>
      </c>
      <c r="K9" s="21" t="s">
        <v>15</v>
      </c>
      <c r="L9" s="22" t="s">
        <v>16</v>
      </c>
      <c r="M9" s="2"/>
      <c r="N9" s="2"/>
      <c r="O9" s="2"/>
    </row>
    <row r="10" spans="1:15" ht="13.5" customHeight="1">
      <c r="A10" s="2"/>
      <c r="B10" s="16" t="s">
        <v>17</v>
      </c>
      <c r="C10" s="23"/>
      <c r="D10" s="24" t="s">
        <v>18</v>
      </c>
      <c r="E10" s="13"/>
      <c r="F10" s="25" t="s">
        <v>19</v>
      </c>
      <c r="G10" s="25" t="s">
        <v>20</v>
      </c>
      <c r="H10" s="25" t="s">
        <v>21</v>
      </c>
      <c r="I10" s="25" t="s">
        <v>22</v>
      </c>
      <c r="J10" s="25" t="s">
        <v>23</v>
      </c>
      <c r="K10" s="26" t="s">
        <v>24</v>
      </c>
      <c r="L10" s="27"/>
      <c r="M10" s="2"/>
      <c r="N10" s="2"/>
      <c r="O10" s="2"/>
    </row>
    <row r="11" spans="1:15" ht="13.5" customHeight="1">
      <c r="A11" s="2"/>
      <c r="B11" s="20" t="s">
        <v>25</v>
      </c>
      <c r="C11" s="205"/>
      <c r="D11" s="172"/>
      <c r="E11" s="173"/>
      <c r="F11" s="28" t="s">
        <v>26</v>
      </c>
      <c r="G11" s="28" t="s">
        <v>27</v>
      </c>
      <c r="H11" s="28" t="s">
        <v>27</v>
      </c>
      <c r="I11" s="28" t="s">
        <v>28</v>
      </c>
      <c r="J11" s="28" t="s">
        <v>29</v>
      </c>
      <c r="K11" s="29" t="s">
        <v>30</v>
      </c>
      <c r="L11" s="28"/>
      <c r="M11" s="2"/>
      <c r="N11" s="2"/>
      <c r="O11" s="2"/>
    </row>
    <row r="12" spans="1:15" ht="13.5" customHeight="1">
      <c r="A12" s="30"/>
      <c r="B12" s="20" t="s">
        <v>31</v>
      </c>
      <c r="C12" s="205"/>
      <c r="D12" s="172"/>
      <c r="E12" s="173"/>
      <c r="F12" s="28" t="s">
        <v>180</v>
      </c>
      <c r="G12" s="28" t="s">
        <v>32</v>
      </c>
      <c r="H12" s="28" t="s">
        <v>32</v>
      </c>
      <c r="I12" s="28" t="s">
        <v>33</v>
      </c>
      <c r="J12" s="28" t="s">
        <v>175</v>
      </c>
      <c r="K12" s="29" t="s">
        <v>34</v>
      </c>
      <c r="L12" s="28" t="s">
        <v>35</v>
      </c>
      <c r="M12" s="2"/>
      <c r="N12" s="2"/>
      <c r="O12" s="2"/>
    </row>
    <row r="13" spans="1:15" ht="13.5" customHeight="1">
      <c r="A13" s="30"/>
      <c r="B13" s="16" t="s">
        <v>36</v>
      </c>
      <c r="C13" s="168"/>
      <c r="D13" s="174"/>
      <c r="E13" s="175"/>
      <c r="F13" s="28" t="s">
        <v>181</v>
      </c>
      <c r="G13" s="28" t="s">
        <v>37</v>
      </c>
      <c r="H13" s="28" t="s">
        <v>37</v>
      </c>
      <c r="I13" s="28"/>
      <c r="J13" s="28" t="s">
        <v>38</v>
      </c>
      <c r="K13" s="31"/>
      <c r="L13" s="28" t="s">
        <v>39</v>
      </c>
      <c r="M13" s="2"/>
      <c r="N13" s="2"/>
      <c r="O13" s="2"/>
    </row>
    <row r="14" spans="1:15" ht="13.5" customHeight="1">
      <c r="A14" s="30"/>
      <c r="B14" s="32" t="s">
        <v>40</v>
      </c>
      <c r="C14" s="168"/>
      <c r="D14" s="24" t="s">
        <v>210</v>
      </c>
      <c r="E14" s="214" t="s">
        <v>244</v>
      </c>
      <c r="F14" s="28" t="s">
        <v>182</v>
      </c>
      <c r="G14" s="28" t="s">
        <v>27</v>
      </c>
      <c r="H14" s="28" t="s">
        <v>27</v>
      </c>
      <c r="I14" s="28" t="s">
        <v>41</v>
      </c>
      <c r="J14" s="28" t="s">
        <v>42</v>
      </c>
      <c r="K14" s="29"/>
      <c r="L14" s="33"/>
      <c r="M14" s="2"/>
      <c r="N14" s="2"/>
      <c r="O14" s="2"/>
    </row>
    <row r="15" spans="1:15" ht="13.5" customHeight="1">
      <c r="A15" s="192"/>
      <c r="B15" s="180"/>
      <c r="C15" s="181" t="s">
        <v>144</v>
      </c>
      <c r="D15" s="30"/>
      <c r="E15" s="34"/>
      <c r="F15" s="25" t="s">
        <v>183</v>
      </c>
      <c r="G15" s="25" t="s">
        <v>43</v>
      </c>
      <c r="H15" s="25" t="s">
        <v>44</v>
      </c>
      <c r="I15" s="25" t="s">
        <v>45</v>
      </c>
      <c r="J15" s="25" t="s">
        <v>46</v>
      </c>
      <c r="K15" s="26" t="s">
        <v>47</v>
      </c>
      <c r="L15" s="35"/>
      <c r="M15" s="2"/>
      <c r="N15" s="2"/>
      <c r="O15" s="2"/>
    </row>
    <row r="16" spans="1:15" ht="7.5" customHeight="1">
      <c r="A16" s="183" t="str">
        <f>IF(C5="",".00",IF(C16&lt;39448,".04",IF(C16&lt;39995,".02",".00")))</f>
        <v>.00</v>
      </c>
      <c r="B16" s="184" t="str">
        <f>CONCATENATE(RIGHT(C5,2)&amp;"/"&amp;1&amp;"/"&amp;LEFT(C5,4))</f>
        <v>/1/</v>
      </c>
      <c r="C16" s="185" t="e">
        <f>DATE(LEFT(C5,4),RIGHT(C5,2),1)</f>
        <v>#VALUE!</v>
      </c>
      <c r="D16" s="186"/>
      <c r="E16" s="37"/>
      <c r="F16" s="37"/>
      <c r="G16" s="37"/>
      <c r="H16" s="37"/>
      <c r="I16" s="37"/>
      <c r="J16" s="37"/>
      <c r="K16" s="37"/>
      <c r="L16" s="38"/>
      <c r="M16" s="2"/>
      <c r="N16" s="226"/>
      <c r="O16" s="2"/>
    </row>
    <row r="17" spans="1:15" ht="13.5" customHeight="1">
      <c r="A17" s="39" t="s">
        <v>48</v>
      </c>
      <c r="B17" s="40" t="s">
        <v>167</v>
      </c>
      <c r="C17" s="41"/>
      <c r="D17" s="41"/>
      <c r="E17" s="42"/>
      <c r="F17" s="232"/>
      <c r="G17" s="43"/>
      <c r="H17" s="232"/>
      <c r="I17" s="232"/>
      <c r="J17" s="43"/>
      <c r="K17" s="44"/>
      <c r="L17" s="45">
        <f>SUM(F17:K17)</f>
        <v>0</v>
      </c>
      <c r="M17" s="46" t="s">
        <v>48</v>
      </c>
      <c r="N17" s="227"/>
      <c r="O17" s="2"/>
    </row>
    <row r="18" spans="1:15" ht="13.5" customHeight="1">
      <c r="A18" s="47" t="s">
        <v>49</v>
      </c>
      <c r="B18" s="215" t="s">
        <v>194</v>
      </c>
      <c r="C18" s="49"/>
      <c r="D18" s="49"/>
      <c r="E18" s="50"/>
      <c r="F18" s="232">
        <v>0</v>
      </c>
      <c r="G18" s="43">
        <v>0</v>
      </c>
      <c r="H18" s="232">
        <v>0</v>
      </c>
      <c r="I18" s="232">
        <v>0</v>
      </c>
      <c r="J18" s="43">
        <v>0</v>
      </c>
      <c r="K18" s="43">
        <v>0</v>
      </c>
      <c r="L18" s="45">
        <f>SUM(F18:K18)</f>
        <v>0</v>
      </c>
      <c r="M18" s="51" t="s">
        <v>49</v>
      </c>
      <c r="N18" s="227"/>
      <c r="O18" s="2"/>
    </row>
    <row r="19" spans="1:15" ht="13.5" customHeight="1">
      <c r="A19" s="47" t="s">
        <v>50</v>
      </c>
      <c r="B19" s="48" t="s">
        <v>51</v>
      </c>
      <c r="C19" s="49"/>
      <c r="D19" s="49"/>
      <c r="E19" s="178">
        <f>IF(Undyed3+Dyed3+Heat3+Bio_Soy3+Comp3&lt;&gt;0,"ERROR",0)</f>
        <v>0</v>
      </c>
      <c r="F19" s="233"/>
      <c r="G19" s="43"/>
      <c r="H19" s="238"/>
      <c r="I19" s="232"/>
      <c r="J19" s="43"/>
      <c r="K19" s="44"/>
      <c r="L19" s="52"/>
      <c r="M19" s="51" t="s">
        <v>50</v>
      </c>
      <c r="N19" s="227"/>
      <c r="O19" s="2"/>
    </row>
    <row r="20" spans="1:15" ht="13.5" customHeight="1">
      <c r="A20" s="47" t="s">
        <v>52</v>
      </c>
      <c r="B20" s="53" t="s">
        <v>53</v>
      </c>
      <c r="C20" s="49"/>
      <c r="D20" s="49"/>
      <c r="E20" s="50"/>
      <c r="F20" s="232">
        <v>0</v>
      </c>
      <c r="G20" s="43">
        <v>0</v>
      </c>
      <c r="H20" s="239"/>
      <c r="I20" s="232">
        <v>0</v>
      </c>
      <c r="J20" s="43">
        <v>0</v>
      </c>
      <c r="K20" s="44">
        <v>0</v>
      </c>
      <c r="L20" s="45">
        <f aca="true" t="shared" si="0" ref="L20:L29">SUM(F20:K20)</f>
        <v>0</v>
      </c>
      <c r="M20" s="51" t="s">
        <v>52</v>
      </c>
      <c r="N20" s="227"/>
      <c r="O20" s="2"/>
    </row>
    <row r="21" spans="1:15" ht="13.5" customHeight="1">
      <c r="A21" s="47" t="s">
        <v>54</v>
      </c>
      <c r="B21" s="53" t="s">
        <v>55</v>
      </c>
      <c r="C21" s="49"/>
      <c r="D21" s="49"/>
      <c r="E21" s="50"/>
      <c r="F21" s="232">
        <v>0</v>
      </c>
      <c r="G21" s="43">
        <v>0</v>
      </c>
      <c r="H21" s="240"/>
      <c r="I21" s="241"/>
      <c r="J21" s="43">
        <v>0</v>
      </c>
      <c r="K21" s="44">
        <v>0</v>
      </c>
      <c r="L21" s="45">
        <f t="shared" si="0"/>
        <v>0</v>
      </c>
      <c r="M21" s="51" t="s">
        <v>54</v>
      </c>
      <c r="N21" s="227"/>
      <c r="O21" s="2"/>
    </row>
    <row r="22" spans="1:15" ht="13.5" customHeight="1">
      <c r="A22" s="47" t="s">
        <v>56</v>
      </c>
      <c r="B22" s="61" t="s">
        <v>57</v>
      </c>
      <c r="C22" s="62"/>
      <c r="D22" s="62"/>
      <c r="E22" s="63"/>
      <c r="F22" s="233">
        <f>F20-F21</f>
        <v>0</v>
      </c>
      <c r="G22" s="45">
        <f>G20-G21</f>
        <v>0</v>
      </c>
      <c r="H22" s="242"/>
      <c r="I22" s="233">
        <f>I20</f>
        <v>0</v>
      </c>
      <c r="J22" s="45">
        <f>J20-J21</f>
        <v>0</v>
      </c>
      <c r="K22" s="54">
        <f>K20-K21</f>
        <v>0</v>
      </c>
      <c r="L22" s="45">
        <f t="shared" si="0"/>
        <v>0</v>
      </c>
      <c r="M22" s="51" t="s">
        <v>56</v>
      </c>
      <c r="N22" s="227"/>
      <c r="O22" s="2"/>
    </row>
    <row r="23" spans="1:15" ht="13.5" customHeight="1">
      <c r="A23" s="47" t="s">
        <v>58</v>
      </c>
      <c r="B23" s="182" t="str">
        <f>"Gal. taxable $"&amp;A16&amp;" per gal = Schs. 10A  Heating Fuel or LNG"</f>
        <v>Gal. taxable $.00 per gal = Schs. 10A  Heating Fuel or LNG</v>
      </c>
      <c r="C23" s="62"/>
      <c r="D23" s="62"/>
      <c r="E23" s="63"/>
      <c r="F23" s="234">
        <v>0</v>
      </c>
      <c r="G23" s="164"/>
      <c r="H23" s="243">
        <v>0</v>
      </c>
      <c r="I23" s="232">
        <v>0</v>
      </c>
      <c r="J23" s="43">
        <v>0</v>
      </c>
      <c r="K23" s="44">
        <v>0</v>
      </c>
      <c r="L23" s="45">
        <f t="shared" si="0"/>
        <v>0</v>
      </c>
      <c r="M23" s="51" t="s">
        <v>58</v>
      </c>
      <c r="N23" s="227"/>
      <c r="O23" s="2"/>
    </row>
    <row r="24" spans="1:15" ht="13.5" customHeight="1">
      <c r="A24" s="47" t="s">
        <v>59</v>
      </c>
      <c r="B24" s="61" t="s">
        <v>157</v>
      </c>
      <c r="C24" s="62"/>
      <c r="D24" s="62"/>
      <c r="E24" s="63"/>
      <c r="F24" s="232">
        <v>0</v>
      </c>
      <c r="G24" s="165"/>
      <c r="H24" s="232">
        <v>0</v>
      </c>
      <c r="I24" s="232">
        <v>0</v>
      </c>
      <c r="J24" s="43">
        <v>0</v>
      </c>
      <c r="K24" s="44">
        <v>0</v>
      </c>
      <c r="L24" s="45">
        <f t="shared" si="0"/>
        <v>0</v>
      </c>
      <c r="M24" s="51" t="s">
        <v>59</v>
      </c>
      <c r="N24" s="227"/>
      <c r="O24" s="2"/>
    </row>
    <row r="25" spans="1:15" ht="13.5" customHeight="1">
      <c r="A25" s="47" t="s">
        <v>60</v>
      </c>
      <c r="B25" s="216" t="s">
        <v>195</v>
      </c>
      <c r="C25" s="62"/>
      <c r="D25" s="62"/>
      <c r="E25" s="63"/>
      <c r="F25" s="232">
        <v>0</v>
      </c>
      <c r="G25" s="43">
        <v>0</v>
      </c>
      <c r="H25" s="232">
        <v>0</v>
      </c>
      <c r="I25" s="232">
        <v>0</v>
      </c>
      <c r="J25" s="43">
        <v>0</v>
      </c>
      <c r="K25" s="44">
        <v>0</v>
      </c>
      <c r="L25" s="45">
        <f t="shared" si="0"/>
        <v>0</v>
      </c>
      <c r="M25" s="51" t="s">
        <v>60</v>
      </c>
      <c r="N25" s="227"/>
      <c r="O25" s="2"/>
    </row>
    <row r="26" spans="1:15" ht="13.5" customHeight="1">
      <c r="A26" s="47" t="s">
        <v>62</v>
      </c>
      <c r="B26" s="159" t="s">
        <v>61</v>
      </c>
      <c r="C26" s="62"/>
      <c r="D26" s="62"/>
      <c r="E26" s="63"/>
      <c r="F26" s="232">
        <v>0</v>
      </c>
      <c r="G26" s="43">
        <v>0</v>
      </c>
      <c r="H26" s="232">
        <v>0</v>
      </c>
      <c r="I26" s="232">
        <v>0</v>
      </c>
      <c r="J26" s="43">
        <v>0</v>
      </c>
      <c r="K26" s="44">
        <v>0</v>
      </c>
      <c r="L26" s="45">
        <f t="shared" si="0"/>
        <v>0</v>
      </c>
      <c r="M26" s="51" t="s">
        <v>62</v>
      </c>
      <c r="N26" s="227"/>
      <c r="O26" s="2"/>
    </row>
    <row r="27" spans="1:15" ht="13.5" customHeight="1">
      <c r="A27" s="47" t="s">
        <v>63</v>
      </c>
      <c r="B27" s="53" t="s">
        <v>160</v>
      </c>
      <c r="C27" s="49"/>
      <c r="D27" s="49"/>
      <c r="E27" s="50"/>
      <c r="F27" s="233">
        <f>F17+F18-F20-F23-F24-F25-F26</f>
        <v>0</v>
      </c>
      <c r="G27" s="45">
        <f>G17+G18+G19-G20-G25-G26</f>
        <v>0</v>
      </c>
      <c r="H27" s="233">
        <f>H17+H18+H19-H23-H24-H25-H26</f>
        <v>0</v>
      </c>
      <c r="I27" s="233">
        <f>I17+I18+I19-I20-I23-I24-I25-I26</f>
        <v>0</v>
      </c>
      <c r="J27" s="45">
        <f>J17+J18+J19-J20-J23-J24-J25-J26</f>
        <v>0</v>
      </c>
      <c r="K27" s="45">
        <f>K17+K18+K19-K20-K23-K24-K25-K26</f>
        <v>0</v>
      </c>
      <c r="L27" s="45">
        <f t="shared" si="0"/>
        <v>0</v>
      </c>
      <c r="M27" s="51" t="s">
        <v>63</v>
      </c>
      <c r="N27" s="227"/>
      <c r="O27" s="2"/>
    </row>
    <row r="28" spans="1:15" ht="13.5" customHeight="1">
      <c r="A28" s="47" t="s">
        <v>158</v>
      </c>
      <c r="B28" s="159" t="s">
        <v>64</v>
      </c>
      <c r="C28" s="62"/>
      <c r="D28" s="62"/>
      <c r="E28" s="63"/>
      <c r="F28" s="232"/>
      <c r="G28" s="43"/>
      <c r="H28" s="232"/>
      <c r="I28" s="232"/>
      <c r="J28" s="43"/>
      <c r="K28" s="191"/>
      <c r="L28" s="45">
        <f t="shared" si="0"/>
        <v>0</v>
      </c>
      <c r="M28" s="51" t="s">
        <v>158</v>
      </c>
      <c r="N28" s="227"/>
      <c r="O28" s="2"/>
    </row>
    <row r="29" spans="1:15" ht="13.5" customHeight="1">
      <c r="A29" s="47" t="s">
        <v>65</v>
      </c>
      <c r="B29" s="160" t="s">
        <v>171</v>
      </c>
      <c r="C29" s="161"/>
      <c r="D29" s="161"/>
      <c r="E29" s="162"/>
      <c r="F29" s="233">
        <f aca="true" t="shared" si="1" ref="F29:K29">F28-F27</f>
        <v>0</v>
      </c>
      <c r="G29" s="45">
        <f t="shared" si="1"/>
        <v>0</v>
      </c>
      <c r="H29" s="233">
        <f t="shared" si="1"/>
        <v>0</v>
      </c>
      <c r="I29" s="233">
        <f t="shared" si="1"/>
        <v>0</v>
      </c>
      <c r="J29" s="45">
        <f t="shared" si="1"/>
        <v>0</v>
      </c>
      <c r="K29" s="45">
        <f t="shared" si="1"/>
        <v>0</v>
      </c>
      <c r="L29" s="45">
        <f t="shared" si="0"/>
        <v>0</v>
      </c>
      <c r="M29" s="51" t="s">
        <v>65</v>
      </c>
      <c r="N29" s="227"/>
      <c r="O29" s="2"/>
    </row>
    <row r="30" spans="1:15" ht="7.5" customHeight="1">
      <c r="A30" s="36"/>
      <c r="B30" s="37"/>
      <c r="C30" s="37"/>
      <c r="D30" s="37"/>
      <c r="E30" s="37"/>
      <c r="F30" s="235"/>
      <c r="G30" s="37"/>
      <c r="H30" s="244"/>
      <c r="I30" s="235"/>
      <c r="J30" s="37"/>
      <c r="K30" s="37"/>
      <c r="L30" s="37"/>
      <c r="M30" s="37"/>
      <c r="N30" s="228"/>
      <c r="O30" s="2"/>
    </row>
    <row r="31" spans="1:15" ht="13.5" customHeight="1">
      <c r="A31" s="47" t="s">
        <v>66</v>
      </c>
      <c r="B31" s="55" t="s">
        <v>67</v>
      </c>
      <c r="C31" s="56"/>
      <c r="D31" s="56"/>
      <c r="E31" s="57"/>
      <c r="F31" s="236">
        <f>F22*0.23</f>
        <v>0</v>
      </c>
      <c r="G31" s="58">
        <f>G22*0.23</f>
        <v>0</v>
      </c>
      <c r="H31" s="245"/>
      <c r="I31" s="236">
        <f>I22*0.23</f>
        <v>0</v>
      </c>
      <c r="J31" s="58">
        <f>J22*0.23</f>
        <v>0</v>
      </c>
      <c r="K31" s="59">
        <f>K22*0.23</f>
        <v>0</v>
      </c>
      <c r="L31" s="60">
        <f>SUM(F31:K31)</f>
        <v>0</v>
      </c>
      <c r="M31" s="51" t="s">
        <v>66</v>
      </c>
      <c r="N31" s="227"/>
      <c r="O31" s="2"/>
    </row>
    <row r="32" spans="1:15" ht="13.5" customHeight="1">
      <c r="A32" s="47" t="s">
        <v>68</v>
      </c>
      <c r="B32" s="251" t="s">
        <v>245</v>
      </c>
      <c r="C32" s="253"/>
      <c r="D32" s="253"/>
      <c r="E32" s="254"/>
      <c r="F32" s="237"/>
      <c r="G32" s="247"/>
      <c r="H32" s="246">
        <f>H23*A16</f>
        <v>0</v>
      </c>
      <c r="I32" s="246">
        <f>I23*A16</f>
        <v>0</v>
      </c>
      <c r="J32" s="246">
        <f>J23*A16</f>
        <v>0</v>
      </c>
      <c r="K32" s="246">
        <f>K23*A16</f>
        <v>0</v>
      </c>
      <c r="L32" s="248">
        <f>SUM(F32:K32)</f>
        <v>0</v>
      </c>
      <c r="M32" s="51" t="s">
        <v>68</v>
      </c>
      <c r="N32" s="227"/>
      <c r="O32" s="2"/>
    </row>
    <row r="33" spans="1:15" ht="13.5" customHeight="1">
      <c r="A33" s="47" t="s">
        <v>69</v>
      </c>
      <c r="B33" s="252" t="s">
        <v>245</v>
      </c>
      <c r="C33" s="253"/>
      <c r="D33" s="253"/>
      <c r="E33" s="254"/>
      <c r="F33" s="236">
        <f>F24*0.04</f>
        <v>0</v>
      </c>
      <c r="G33" s="249"/>
      <c r="H33" s="236">
        <f>H24*0.04</f>
        <v>0</v>
      </c>
      <c r="I33" s="236">
        <f>I24*0.04</f>
        <v>0</v>
      </c>
      <c r="J33" s="236">
        <f>J24*0.04</f>
        <v>0</v>
      </c>
      <c r="K33" s="250">
        <f>K24*0.04</f>
        <v>0</v>
      </c>
      <c r="L33" s="248">
        <f>SUM(F33:K33)</f>
        <v>0</v>
      </c>
      <c r="M33" s="51" t="s">
        <v>69</v>
      </c>
      <c r="N33" s="227"/>
      <c r="O33" s="2"/>
    </row>
    <row r="34" spans="1:15" ht="13.5" customHeight="1">
      <c r="A34" s="47" t="s">
        <v>70</v>
      </c>
      <c r="B34" s="48" t="s">
        <v>159</v>
      </c>
      <c r="C34" s="49"/>
      <c r="D34" s="49"/>
      <c r="E34" s="50"/>
      <c r="F34" s="64"/>
      <c r="G34" s="65"/>
      <c r="H34" s="66"/>
      <c r="I34" s="66"/>
      <c r="J34" s="66"/>
      <c r="K34" s="67"/>
      <c r="L34" s="60">
        <f>L31+L32+L33</f>
        <v>0</v>
      </c>
      <c r="M34" s="51" t="s">
        <v>70</v>
      </c>
      <c r="N34" s="227"/>
      <c r="O34" s="167">
        <f>IF(O35+O39+O40=0,0,"Calculated")</f>
        <v>0</v>
      </c>
    </row>
    <row r="35" spans="1:15" ht="13.5" customHeight="1">
      <c r="A35" s="47" t="s">
        <v>71</v>
      </c>
      <c r="B35" s="48" t="s">
        <v>72</v>
      </c>
      <c r="C35" s="49"/>
      <c r="D35" s="49"/>
      <c r="E35" s="50"/>
      <c r="F35" s="64"/>
      <c r="G35" s="65"/>
      <c r="H35" s="65"/>
      <c r="I35" s="65"/>
      <c r="J35" s="65"/>
      <c r="K35" s="68"/>
      <c r="L35" s="60">
        <f>IF(L34&lt;30000,ROUND(L34*0.01,2),IF(L34&gt;=30000,300))</f>
        <v>0</v>
      </c>
      <c r="M35" s="51" t="s">
        <v>71</v>
      </c>
      <c r="N35" s="227"/>
      <c r="O35" s="167">
        <f>IF(Total18=+IF(Total17&lt;30000,ROUND(Total17*0.01,2),IF(Total17&gt;=30000,300)),0,+IF(Total17&lt;30000,ROUND(Total17*0.01,2),IF(Total17&gt;=30000,300)))</f>
        <v>0</v>
      </c>
    </row>
    <row r="36" spans="1:15" ht="13.5" customHeight="1">
      <c r="A36" s="47" t="s">
        <v>73</v>
      </c>
      <c r="B36" s="48" t="s">
        <v>176</v>
      </c>
      <c r="C36" s="49"/>
      <c r="D36" s="49"/>
      <c r="E36" s="50"/>
      <c r="F36" s="151"/>
      <c r="G36" s="155"/>
      <c r="H36" s="151" t="s">
        <v>75</v>
      </c>
      <c r="I36" s="155"/>
      <c r="J36" s="155"/>
      <c r="K36" s="156"/>
      <c r="L36" s="60">
        <f>L34-L35</f>
        <v>0</v>
      </c>
      <c r="M36" s="51" t="s">
        <v>73</v>
      </c>
      <c r="N36" s="227"/>
      <c r="O36" s="167">
        <f>IF(((Total21)-((IF((Total17&lt;=30000),(Total17)-(ROUND(Total17*0.01,2)),(Total17-300))))=0),0,(IF((Total17&lt;=30000),(Total17)-(ROUND(Total17*0.01,2)),(Total17-300))))</f>
        <v>0</v>
      </c>
    </row>
    <row r="37" spans="1:15" ht="13.5" customHeight="1">
      <c r="A37" s="47" t="s">
        <v>74</v>
      </c>
      <c r="B37" s="48" t="s">
        <v>165</v>
      </c>
      <c r="C37" s="49"/>
      <c r="D37" s="49"/>
      <c r="E37" s="50"/>
      <c r="F37" s="151"/>
      <c r="G37" s="152"/>
      <c r="H37" s="151" t="s">
        <v>164</v>
      </c>
      <c r="I37" s="152"/>
      <c r="J37" s="152"/>
      <c r="K37" s="152"/>
      <c r="L37" s="221"/>
      <c r="M37" s="51" t="s">
        <v>74</v>
      </c>
      <c r="N37" s="227"/>
      <c r="O37" s="167"/>
    </row>
    <row r="38" spans="1:15" ht="13.5" customHeight="1">
      <c r="A38" s="47" t="s">
        <v>162</v>
      </c>
      <c r="B38" s="48" t="s">
        <v>166</v>
      </c>
      <c r="C38" s="49"/>
      <c r="D38" s="49"/>
      <c r="E38" s="50"/>
      <c r="F38" s="153"/>
      <c r="G38" s="154"/>
      <c r="H38" s="154"/>
      <c r="I38" s="154"/>
      <c r="J38" s="154"/>
      <c r="K38" s="154"/>
      <c r="L38" s="221"/>
      <c r="M38" s="51" t="s">
        <v>76</v>
      </c>
      <c r="N38" s="227"/>
      <c r="O38" s="167"/>
    </row>
    <row r="39" spans="1:15" ht="13.5" customHeight="1">
      <c r="A39" s="47" t="s">
        <v>77</v>
      </c>
      <c r="B39" s="207" t="s">
        <v>184</v>
      </c>
      <c r="C39" s="49"/>
      <c r="D39" s="49"/>
      <c r="E39" s="50"/>
      <c r="F39" s="72"/>
      <c r="G39" s="66"/>
      <c r="H39" s="66"/>
      <c r="I39" s="66"/>
      <c r="J39" s="66"/>
      <c r="K39" s="67"/>
      <c r="L39" s="60">
        <f>ROUND((SUM(L22,L23,L24,L26)*0.00025)-(SUM(F22,F23,F24,F26)*0.00025),2)</f>
        <v>0</v>
      </c>
      <c r="M39" s="51" t="s">
        <v>163</v>
      </c>
      <c r="N39" s="227"/>
      <c r="O39" s="167">
        <f>(IF(Total24=(ROUND(+(Total6+Total6A+Total7+Total9-NDCNG6-NDCNG7-NDCNG9)*0.00025,2)),0,(ROUND(+(Total6+Total6A+Total7+Total9-NDCNG6-NDCNG6A-NDCNG7-NDCNG9)*0.00025,2))))</f>
        <v>0</v>
      </c>
    </row>
    <row r="40" spans="1:15" ht="13.5" customHeight="1">
      <c r="A40" s="176" t="s">
        <v>78</v>
      </c>
      <c r="B40" s="177" t="s">
        <v>172</v>
      </c>
      <c r="C40" s="73"/>
      <c r="D40" s="73"/>
      <c r="E40" s="74"/>
      <c r="F40" s="69"/>
      <c r="G40" s="70"/>
      <c r="H40" s="70"/>
      <c r="I40" s="70"/>
      <c r="J40" s="70"/>
      <c r="K40" s="71"/>
      <c r="L40" s="75">
        <f>Total21+Total22+Total23+Total24</f>
        <v>0</v>
      </c>
      <c r="M40" s="212" t="s">
        <v>78</v>
      </c>
      <c r="N40" s="227"/>
      <c r="O40" s="167">
        <f>IF(Total26-((Total22+Total23)+ROUND((Total6+Total6A+Total7+Total9-NDCNG6-NDCNG7-NDCNG9)*0.00025,2)+IF((Total17&lt;=30000),(Total17-ROUND(Total17*0.01,2)),(Total17-300)))=0,0,((Total22+Total23)+ROUND((Total6+Total6A+Total7+Total9-NDCNG6-NDCNG6A-NDCNG7-NDCNG9)*0.00025,2)+IF((Total17&lt;=30000),(Total17-ROUND(Total17*0.01,2)),(Total17-300))))</f>
        <v>0</v>
      </c>
    </row>
    <row r="41" ht="12.75"/>
    <row r="42" ht="12.75"/>
    <row r="43" ht="12.75"/>
    <row r="44" ht="12.75"/>
    <row r="45" ht="12.75"/>
    <row r="46" ht="12.75"/>
    <row r="47" ht="12.75"/>
    <row r="48" ht="12.75"/>
    <row r="49" ht="12.75"/>
  </sheetData>
  <sheetProtection password="CC3D" sheet="1"/>
  <mergeCells count="3">
    <mergeCell ref="K5:K6"/>
    <mergeCell ref="K7:K8"/>
    <mergeCell ref="L2:M2"/>
  </mergeCells>
  <printOptions horizontalCentered="1"/>
  <pageMargins left="0.1" right="0.1" top="0.5" bottom="0.25" header="0.5" footer="0"/>
  <pageSetup fitToHeight="1" fitToWidth="1" horizontalDpi="600" verticalDpi="600" orientation="landscape" scale="65"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6" customWidth="1"/>
    <col min="3" max="3" width="14.7109375" style="106" customWidth="1"/>
    <col min="4" max="4" width="10.7109375" style="106" customWidth="1"/>
    <col min="5" max="5" width="5.7109375" style="106" customWidth="1"/>
    <col min="6" max="11" width="10.7109375" style="106" customWidth="1"/>
    <col min="12" max="12" width="16.7109375" style="106" customWidth="1"/>
    <col min="13" max="13" width="11.421875" style="106" customWidth="1"/>
    <col min="14" max="14" width="6.8515625" style="106" customWidth="1"/>
    <col min="15" max="15" width="12.7109375" style="110" customWidth="1"/>
    <col min="16" max="16" width="10.7109375" style="106" customWidth="1"/>
    <col min="17" max="19" width="10.7109375" style="109" customWidth="1"/>
    <col min="20" max="16384" width="9.140625" style="108" customWidth="1"/>
  </cols>
  <sheetData>
    <row r="1" spans="1:19" s="5" customFormat="1" ht="15">
      <c r="A1" s="1" t="s">
        <v>79</v>
      </c>
      <c r="B1" s="2"/>
      <c r="C1" s="2"/>
      <c r="D1" s="2"/>
      <c r="E1" s="2"/>
      <c r="F1" s="2"/>
      <c r="G1" s="2"/>
      <c r="H1" s="76">
        <f>+Period</f>
        <v>0</v>
      </c>
      <c r="I1" s="77">
        <f>+FEIN</f>
        <v>0</v>
      </c>
      <c r="J1" s="78">
        <f>+Suffix</f>
        <v>0</v>
      </c>
      <c r="K1" s="190" t="str">
        <f>Name&amp;",  "&amp;City</f>
        <v>,  </v>
      </c>
      <c r="L1" s="77"/>
      <c r="M1" s="77"/>
      <c r="N1" s="77"/>
      <c r="O1" s="77"/>
      <c r="P1" s="77"/>
      <c r="Q1" s="2"/>
      <c r="R1" s="229" t="str">
        <f>Report!A1</f>
        <v>SPECIAL FUEL TAX</v>
      </c>
      <c r="S1" s="2"/>
    </row>
    <row r="2" spans="1:19" s="5" customFormat="1" ht="15">
      <c r="A2" s="194" t="str">
        <f>+"(Submit with Special Fuel Tax Report  "&amp;Report!A4&amp;")   "&amp;Report!A3</f>
        <v>(Submit with Special Fuel Tax Report  SFD - SFN 22915 (02-2024)Excel)   THREE AFFILIATED TRIBES</v>
      </c>
      <c r="B2" s="79"/>
      <c r="C2" s="79"/>
      <c r="D2" s="79"/>
      <c r="E2" s="79"/>
      <c r="F2" s="79"/>
      <c r="G2" s="79"/>
      <c r="H2" s="79"/>
      <c r="I2" s="79"/>
      <c r="J2" s="79"/>
      <c r="K2" s="79"/>
      <c r="L2" s="79"/>
      <c r="M2" s="79"/>
      <c r="N2" s="79"/>
      <c r="O2" s="79"/>
      <c r="P2" s="79"/>
      <c r="Q2" s="79"/>
      <c r="R2" s="3" t="s">
        <v>0</v>
      </c>
      <c r="S2" s="4">
        <f>Report!L1</f>
        <v>42461</v>
      </c>
    </row>
    <row r="3" spans="1:19" s="5" customFormat="1" ht="12.75">
      <c r="A3" s="80" t="s">
        <v>80</v>
      </c>
      <c r="B3" s="81"/>
      <c r="C3" s="81"/>
      <c r="D3" s="81"/>
      <c r="E3" s="81"/>
      <c r="F3" s="82"/>
      <c r="G3" s="82"/>
      <c r="H3" s="82"/>
      <c r="J3" s="196"/>
      <c r="K3" s="83" t="s">
        <v>81</v>
      </c>
      <c r="L3" s="83"/>
      <c r="M3" s="83"/>
      <c r="N3" s="193"/>
      <c r="Q3" s="81"/>
      <c r="R3" s="84" t="s">
        <v>82</v>
      </c>
      <c r="S3" s="85"/>
    </row>
    <row r="4" spans="1:19" s="5" customFormat="1" ht="12.75">
      <c r="A4" s="86">
        <v>1</v>
      </c>
      <c r="B4" s="87" t="s">
        <v>232</v>
      </c>
      <c r="C4" s="88"/>
      <c r="D4" s="88"/>
      <c r="E4" s="88"/>
      <c r="F4" s="89"/>
      <c r="G4" s="89"/>
      <c r="H4" s="89"/>
      <c r="I4" s="255" t="s">
        <v>205</v>
      </c>
      <c r="J4" s="256" t="s">
        <v>246</v>
      </c>
      <c r="K4" s="257"/>
      <c r="L4" s="255" t="s">
        <v>197</v>
      </c>
      <c r="M4" s="256" t="s">
        <v>246</v>
      </c>
      <c r="N4" s="217"/>
      <c r="O4" s="218"/>
      <c r="Q4" s="2"/>
      <c r="R4" s="91" t="s">
        <v>83</v>
      </c>
      <c r="S4" s="92" t="s">
        <v>84</v>
      </c>
    </row>
    <row r="5" spans="1:19" s="5" customFormat="1" ht="12.75">
      <c r="A5" s="86">
        <v>2</v>
      </c>
      <c r="B5" s="93" t="s">
        <v>233</v>
      </c>
      <c r="C5" s="88"/>
      <c r="D5" s="88"/>
      <c r="E5" s="88"/>
      <c r="F5" s="89"/>
      <c r="G5" s="89"/>
      <c r="H5" s="89"/>
      <c r="I5" s="255" t="s">
        <v>202</v>
      </c>
      <c r="J5" s="256" t="s">
        <v>246</v>
      </c>
      <c r="K5" s="257"/>
      <c r="L5" s="255" t="s">
        <v>196</v>
      </c>
      <c r="M5" s="256" t="s">
        <v>246</v>
      </c>
      <c r="N5" s="217"/>
      <c r="O5" s="218"/>
      <c r="Q5" s="2"/>
      <c r="R5" s="91" t="s">
        <v>85</v>
      </c>
      <c r="S5" s="92" t="s">
        <v>86</v>
      </c>
    </row>
    <row r="6" spans="1:19" s="5" customFormat="1" ht="12.75">
      <c r="A6" s="86" t="s">
        <v>190</v>
      </c>
      <c r="B6" s="213" t="s">
        <v>191</v>
      </c>
      <c r="C6" s="88"/>
      <c r="D6" s="88"/>
      <c r="E6" s="88"/>
      <c r="F6" s="90"/>
      <c r="G6" s="90"/>
      <c r="H6" s="90"/>
      <c r="I6" s="258" t="s">
        <v>198</v>
      </c>
      <c r="J6" s="259" t="s">
        <v>206</v>
      </c>
      <c r="K6" s="257"/>
      <c r="L6" s="255" t="s">
        <v>200</v>
      </c>
      <c r="M6" s="256" t="s">
        <v>246</v>
      </c>
      <c r="N6" s="217"/>
      <c r="O6" s="218"/>
      <c r="Q6" s="2"/>
      <c r="R6" s="94" t="s">
        <v>87</v>
      </c>
      <c r="S6" s="92" t="s">
        <v>88</v>
      </c>
    </row>
    <row r="7" spans="1:19" s="5" customFormat="1" ht="12.75">
      <c r="A7" s="86">
        <v>3</v>
      </c>
      <c r="B7" s="87" t="s">
        <v>234</v>
      </c>
      <c r="C7" s="88"/>
      <c r="D7" s="88"/>
      <c r="E7" s="88"/>
      <c r="F7" s="90"/>
      <c r="G7" s="90"/>
      <c r="H7" s="90"/>
      <c r="I7" s="255" t="s">
        <v>201</v>
      </c>
      <c r="J7" s="256" t="s">
        <v>246</v>
      </c>
      <c r="K7" s="257"/>
      <c r="L7" s="258" t="s">
        <v>203</v>
      </c>
      <c r="M7" s="259" t="s">
        <v>208</v>
      </c>
      <c r="N7" s="217"/>
      <c r="O7" s="218"/>
      <c r="Q7" s="2"/>
      <c r="R7" s="94" t="s">
        <v>89</v>
      </c>
      <c r="S7" s="92" t="s">
        <v>90</v>
      </c>
    </row>
    <row r="8" spans="1:19" s="5" customFormat="1" ht="12.75">
      <c r="A8" s="86"/>
      <c r="B8" s="87"/>
      <c r="C8" s="88"/>
      <c r="D8" s="88"/>
      <c r="E8" s="88"/>
      <c r="F8" s="90"/>
      <c r="G8" s="90"/>
      <c r="H8" s="90"/>
      <c r="I8" s="258" t="s">
        <v>189</v>
      </c>
      <c r="J8" s="259" t="s">
        <v>207</v>
      </c>
      <c r="K8" s="257"/>
      <c r="L8" s="258" t="s">
        <v>199</v>
      </c>
      <c r="M8" s="259" t="s">
        <v>209</v>
      </c>
      <c r="N8" s="217"/>
      <c r="O8" s="218"/>
      <c r="Q8" s="2"/>
      <c r="R8" s="94" t="s">
        <v>91</v>
      </c>
      <c r="S8" s="92" t="s">
        <v>92</v>
      </c>
    </row>
    <row r="9" spans="1:19" s="5" customFormat="1" ht="12.75">
      <c r="A9" s="95"/>
      <c r="B9" s="88"/>
      <c r="C9" s="88"/>
      <c r="D9" s="88"/>
      <c r="E9" s="88"/>
      <c r="F9" s="2"/>
      <c r="G9" s="2"/>
      <c r="H9" s="2"/>
      <c r="I9" s="257"/>
      <c r="J9" s="257"/>
      <c r="K9" s="257"/>
      <c r="L9" s="255" t="s">
        <v>204</v>
      </c>
      <c r="M9" s="256" t="s">
        <v>246</v>
      </c>
      <c r="N9" s="217"/>
      <c r="O9" s="218"/>
      <c r="P9" s="2"/>
      <c r="Q9" s="2"/>
      <c r="R9" s="97"/>
      <c r="S9" s="98"/>
    </row>
    <row r="10" spans="1:19" s="5" customFormat="1" ht="12.75">
      <c r="A10" s="95"/>
      <c r="B10" s="88"/>
      <c r="C10" s="88"/>
      <c r="D10" s="88"/>
      <c r="E10" s="88"/>
      <c r="F10" s="2"/>
      <c r="G10" s="2"/>
      <c r="H10" s="2"/>
      <c r="I10" s="77"/>
      <c r="J10" s="77"/>
      <c r="K10" s="77"/>
      <c r="L10" s="219"/>
      <c r="M10" s="77"/>
      <c r="N10" s="218"/>
      <c r="O10" s="218"/>
      <c r="R10" s="97"/>
      <c r="S10" s="98"/>
    </row>
    <row r="11" spans="1:19" s="5" customFormat="1" ht="12.75">
      <c r="A11" s="95"/>
      <c r="B11" s="88"/>
      <c r="C11" s="88"/>
      <c r="D11" s="88"/>
      <c r="E11" s="88"/>
      <c r="F11" s="2"/>
      <c r="G11" s="2"/>
      <c r="H11" s="2"/>
      <c r="I11" s="77"/>
      <c r="J11" s="77"/>
      <c r="K11" s="77"/>
      <c r="L11" s="219"/>
      <c r="M11" s="77"/>
      <c r="N11" s="218"/>
      <c r="O11" s="77"/>
      <c r="P11" s="2"/>
      <c r="Q11" s="150"/>
      <c r="R11" s="97"/>
      <c r="S11" s="98"/>
    </row>
    <row r="12" spans="1:19" s="5" customFormat="1" ht="12.75">
      <c r="A12" s="95"/>
      <c r="B12" s="88"/>
      <c r="C12" s="88"/>
      <c r="D12" s="88"/>
      <c r="E12" s="88"/>
      <c r="F12" s="2"/>
      <c r="G12" s="2"/>
      <c r="H12" s="2"/>
      <c r="I12" s="77"/>
      <c r="J12" s="77"/>
      <c r="K12" s="77"/>
      <c r="L12" s="219"/>
      <c r="M12" s="77"/>
      <c r="N12" s="218"/>
      <c r="O12" s="77"/>
      <c r="P12" s="2"/>
      <c r="Q12" s="150"/>
      <c r="R12" s="97"/>
      <c r="S12" s="98"/>
    </row>
    <row r="13" spans="1:19" s="5" customFormat="1" ht="12.75">
      <c r="A13" s="95"/>
      <c r="B13" s="88"/>
      <c r="C13" s="88"/>
      <c r="D13" s="88"/>
      <c r="E13" s="88"/>
      <c r="F13" s="2"/>
      <c r="G13" s="2"/>
      <c r="H13" s="2"/>
      <c r="I13" s="2"/>
      <c r="J13" s="2"/>
      <c r="K13" s="2"/>
      <c r="L13" s="2"/>
      <c r="M13" s="2"/>
      <c r="N13" s="149"/>
      <c r="O13" s="150" t="s">
        <v>156</v>
      </c>
      <c r="P13" s="2"/>
      <c r="Q13" s="150"/>
      <c r="R13" s="97"/>
      <c r="S13" s="98"/>
    </row>
    <row r="14" spans="1:19" s="5" customFormat="1" ht="12.75">
      <c r="A14" s="95"/>
      <c r="B14" s="88"/>
      <c r="C14" s="88"/>
      <c r="D14" s="88"/>
      <c r="E14" s="88"/>
      <c r="F14" s="2"/>
      <c r="G14" s="2"/>
      <c r="H14" s="2"/>
      <c r="I14" s="2"/>
      <c r="J14" s="2"/>
      <c r="K14" s="2"/>
      <c r="L14" s="2"/>
      <c r="M14" s="2"/>
      <c r="O14" s="2"/>
      <c r="P14" s="2"/>
      <c r="Q14" s="150"/>
      <c r="R14" s="97"/>
      <c r="S14" s="98"/>
    </row>
    <row r="15" spans="1:19" s="5" customFormat="1" ht="12.75">
      <c r="A15" s="95"/>
      <c r="B15" s="88"/>
      <c r="C15" s="88"/>
      <c r="D15" s="88"/>
      <c r="E15" s="88"/>
      <c r="F15" s="2"/>
      <c r="G15" s="2"/>
      <c r="H15" s="2"/>
      <c r="I15" s="2"/>
      <c r="J15" s="2"/>
      <c r="K15" s="2"/>
      <c r="L15" s="2"/>
      <c r="M15" s="2"/>
      <c r="O15" s="2"/>
      <c r="P15" s="2"/>
      <c r="Q15" s="150"/>
      <c r="R15" s="97"/>
      <c r="S15" s="98"/>
    </row>
    <row r="16" spans="1:19" s="5" customFormat="1" ht="12.75">
      <c r="A16" s="95"/>
      <c r="B16" s="88"/>
      <c r="C16" s="88"/>
      <c r="D16" s="88"/>
      <c r="E16" s="88"/>
      <c r="F16" s="2"/>
      <c r="G16" s="2"/>
      <c r="H16" s="2"/>
      <c r="I16" s="2"/>
      <c r="J16" s="2"/>
      <c r="K16" s="2"/>
      <c r="L16" s="96"/>
      <c r="M16" s="2"/>
      <c r="N16" s="2"/>
      <c r="O16" s="2"/>
      <c r="P16" s="2"/>
      <c r="S16" s="195"/>
    </row>
    <row r="17" spans="1:19" s="5" customFormat="1" ht="12.75" customHeight="1">
      <c r="A17" s="99"/>
      <c r="B17" s="99"/>
      <c r="C17" s="99" t="s">
        <v>93</v>
      </c>
      <c r="D17" s="99" t="s">
        <v>94</v>
      </c>
      <c r="E17" s="99" t="s">
        <v>95</v>
      </c>
      <c r="F17" s="274" t="s">
        <v>96</v>
      </c>
      <c r="G17" s="275"/>
      <c r="H17" s="275"/>
      <c r="I17" s="275"/>
      <c r="J17" s="275"/>
      <c r="K17" s="276"/>
      <c r="L17" s="99" t="s">
        <v>97</v>
      </c>
      <c r="M17" s="270" t="s">
        <v>98</v>
      </c>
      <c r="N17" s="271"/>
      <c r="O17" s="100" t="s">
        <v>99</v>
      </c>
      <c r="P17" s="100" t="s">
        <v>100</v>
      </c>
      <c r="Q17" s="100" t="s">
        <v>101</v>
      </c>
      <c r="R17" s="100" t="s">
        <v>102</v>
      </c>
      <c r="S17" s="100" t="s">
        <v>103</v>
      </c>
    </row>
    <row r="18" spans="1:19" s="5" customFormat="1" ht="12.75" customHeight="1">
      <c r="A18" s="101" t="s">
        <v>104</v>
      </c>
      <c r="B18" s="101" t="s">
        <v>105</v>
      </c>
      <c r="C18" s="101" t="s">
        <v>177</v>
      </c>
      <c r="D18" s="133" t="s">
        <v>177</v>
      </c>
      <c r="E18" s="134"/>
      <c r="F18" s="274" t="s">
        <v>106</v>
      </c>
      <c r="G18" s="275"/>
      <c r="H18" s="276"/>
      <c r="I18" s="274" t="s">
        <v>107</v>
      </c>
      <c r="J18" s="275"/>
      <c r="K18" s="276"/>
      <c r="L18" s="134" t="s">
        <v>108</v>
      </c>
      <c r="M18" s="272" t="s">
        <v>109</v>
      </c>
      <c r="N18" s="273"/>
      <c r="O18" s="135" t="s">
        <v>110</v>
      </c>
      <c r="P18" s="136" t="s">
        <v>250</v>
      </c>
      <c r="Q18" s="137" t="s">
        <v>111</v>
      </c>
      <c r="R18" s="136" t="s">
        <v>112</v>
      </c>
      <c r="S18" s="137" t="s">
        <v>113</v>
      </c>
    </row>
    <row r="19" spans="1:19" s="5" customFormat="1" ht="12.75" customHeight="1">
      <c r="A19" s="102" t="s">
        <v>114</v>
      </c>
      <c r="B19" s="102" t="s">
        <v>114</v>
      </c>
      <c r="C19" s="102" t="s">
        <v>115</v>
      </c>
      <c r="D19" s="138" t="s">
        <v>116</v>
      </c>
      <c r="E19" s="139" t="s">
        <v>117</v>
      </c>
      <c r="F19" s="140" t="s">
        <v>118</v>
      </c>
      <c r="G19" s="141" t="s">
        <v>119</v>
      </c>
      <c r="H19" s="142" t="s">
        <v>120</v>
      </c>
      <c r="I19" s="140" t="s">
        <v>118</v>
      </c>
      <c r="J19" s="104" t="s">
        <v>119</v>
      </c>
      <c r="K19" s="143" t="s">
        <v>120</v>
      </c>
      <c r="L19" s="139" t="s">
        <v>121</v>
      </c>
      <c r="M19" s="144" t="s">
        <v>116</v>
      </c>
      <c r="N19" s="145" t="s">
        <v>122</v>
      </c>
      <c r="O19" s="146" t="s">
        <v>123</v>
      </c>
      <c r="P19" s="147" t="s">
        <v>251</v>
      </c>
      <c r="Q19" s="148" t="s">
        <v>124</v>
      </c>
      <c r="R19" s="147" t="s">
        <v>124</v>
      </c>
      <c r="S19" s="148" t="s">
        <v>124</v>
      </c>
    </row>
  </sheetData>
  <sheetProtection formatCells="0" insertRows="0" deleteRows="0" sort="0" autoFilter="0"/>
  <mergeCells count="5">
    <mergeCell ref="M17:N17"/>
    <mergeCell ref="M18:N18"/>
    <mergeCell ref="F18:H18"/>
    <mergeCell ref="F17:K17"/>
    <mergeCell ref="I18:K18"/>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5" customWidth="1"/>
    <col min="3" max="3" width="14.7109375" style="105" customWidth="1"/>
    <col min="4" max="4" width="10.7109375" style="105" customWidth="1"/>
    <col min="5" max="5" width="5.7109375" style="105" customWidth="1"/>
    <col min="6" max="11" width="10.7109375" style="105" customWidth="1"/>
    <col min="12" max="12" width="16.7109375" style="105" customWidth="1"/>
    <col min="13" max="13" width="11.421875" style="105" customWidth="1"/>
    <col min="14" max="14" width="6.8515625" style="105" customWidth="1"/>
    <col min="15" max="15" width="12.7109375" style="122" customWidth="1"/>
    <col min="16" max="16" width="10.7109375" style="105" customWidth="1"/>
    <col min="17" max="19" width="10.7109375" style="107" customWidth="1"/>
    <col min="20" max="16384" width="9.140625" style="5" customWidth="1"/>
  </cols>
  <sheetData>
    <row r="1" spans="1:19" ht="15.75">
      <c r="A1" s="111" t="s">
        <v>125</v>
      </c>
      <c r="B1" s="2"/>
      <c r="C1" s="2"/>
      <c r="D1" s="2"/>
      <c r="E1" s="2"/>
      <c r="F1" s="2"/>
      <c r="G1" s="194" t="str">
        <f>+"(Submit with Special Fuel Tax Report  "&amp;Report!A4&amp;")   "&amp;Report!A3</f>
        <v>(Submit with Special Fuel Tax Report  SFD - SFN 22915 (02-2024)Excel)   THREE AFFILIATED TRIBES</v>
      </c>
      <c r="H1" s="203"/>
      <c r="I1" s="203"/>
      <c r="J1" s="112"/>
      <c r="K1" s="113"/>
      <c r="L1" s="113"/>
      <c r="M1" s="114"/>
      <c r="N1" s="204"/>
      <c r="O1" s="115"/>
      <c r="P1" s="103"/>
      <c r="Q1" s="116"/>
      <c r="R1" s="230" t="str">
        <f>Report!A1</f>
        <v>SPECIAL FUEL TAX</v>
      </c>
      <c r="S1" s="117">
        <f>Report!L1</f>
        <v>42461</v>
      </c>
    </row>
    <row r="2" spans="1:19" ht="12.75">
      <c r="A2" s="157">
        <v>5</v>
      </c>
      <c r="B2" s="158" t="s">
        <v>235</v>
      </c>
      <c r="C2" s="81"/>
      <c r="D2" s="81"/>
      <c r="E2" s="81"/>
      <c r="F2" s="82"/>
      <c r="G2" s="82"/>
      <c r="H2" s="197"/>
      <c r="I2" s="198"/>
      <c r="J2" s="199">
        <f>+Period</f>
        <v>0</v>
      </c>
      <c r="K2" s="199">
        <f>+FEIN</f>
        <v>0</v>
      </c>
      <c r="L2" s="200">
        <f>+Suffix</f>
        <v>0</v>
      </c>
      <c r="M2" s="201" t="str">
        <f>Name&amp;",  "&amp;City</f>
        <v>,  </v>
      </c>
      <c r="N2" s="202"/>
      <c r="O2" s="88"/>
      <c r="P2" s="88"/>
      <c r="Q2" s="81"/>
      <c r="R2" s="83" t="s">
        <v>82</v>
      </c>
      <c r="S2" s="85"/>
    </row>
    <row r="3" spans="1:19" ht="12.75">
      <c r="A3" s="118" t="s">
        <v>126</v>
      </c>
      <c r="B3" s="119" t="s">
        <v>236</v>
      </c>
      <c r="C3" s="88"/>
      <c r="D3" s="88"/>
      <c r="E3" s="88"/>
      <c r="F3" s="89"/>
      <c r="G3" s="89"/>
      <c r="H3" s="89"/>
      <c r="I3" s="89"/>
      <c r="J3" s="5"/>
      <c r="K3" s="196"/>
      <c r="L3" s="83" t="s">
        <v>81</v>
      </c>
      <c r="M3" s="83"/>
      <c r="N3" s="83"/>
      <c r="O3" s="193"/>
      <c r="P3" s="5"/>
      <c r="Q3" s="2"/>
      <c r="R3" s="91" t="s">
        <v>83</v>
      </c>
      <c r="S3" s="92" t="s">
        <v>84</v>
      </c>
    </row>
    <row r="4" spans="1:19" ht="12.75">
      <c r="A4" s="120" t="s">
        <v>127</v>
      </c>
      <c r="B4" s="256" t="s">
        <v>246</v>
      </c>
      <c r="C4" s="88"/>
      <c r="D4" s="88"/>
      <c r="E4" s="88"/>
      <c r="F4" s="90"/>
      <c r="G4" s="90"/>
      <c r="H4" s="90"/>
      <c r="I4" s="90"/>
      <c r="J4" s="255" t="s">
        <v>205</v>
      </c>
      <c r="K4" s="256" t="s">
        <v>246</v>
      </c>
      <c r="L4" s="257"/>
      <c r="M4" s="255" t="s">
        <v>197</v>
      </c>
      <c r="N4" s="256" t="s">
        <v>246</v>
      </c>
      <c r="O4" s="217"/>
      <c r="P4" s="218"/>
      <c r="Q4" s="2"/>
      <c r="R4" s="91" t="s">
        <v>85</v>
      </c>
      <c r="S4" s="92" t="s">
        <v>86</v>
      </c>
    </row>
    <row r="5" spans="1:19" ht="12.75">
      <c r="A5" s="120" t="s">
        <v>128</v>
      </c>
      <c r="B5" s="256" t="s">
        <v>246</v>
      </c>
      <c r="C5" s="88"/>
      <c r="D5" s="88"/>
      <c r="E5" s="88"/>
      <c r="F5" s="89"/>
      <c r="G5" s="89"/>
      <c r="H5" s="89"/>
      <c r="I5" s="89"/>
      <c r="J5" s="255" t="s">
        <v>202</v>
      </c>
      <c r="K5" s="256" t="s">
        <v>246</v>
      </c>
      <c r="L5" s="257"/>
      <c r="M5" s="255" t="s">
        <v>196</v>
      </c>
      <c r="N5" s="256" t="s">
        <v>246</v>
      </c>
      <c r="O5" s="217"/>
      <c r="P5" s="218"/>
      <c r="Q5" s="2"/>
      <c r="R5" s="94" t="s">
        <v>87</v>
      </c>
      <c r="S5" s="92" t="s">
        <v>88</v>
      </c>
    </row>
    <row r="6" spans="1:19" ht="12.75">
      <c r="A6" s="118">
        <v>6</v>
      </c>
      <c r="B6" s="119" t="s">
        <v>237</v>
      </c>
      <c r="C6" s="88"/>
      <c r="D6" s="88"/>
      <c r="E6" s="88"/>
      <c r="F6" s="90"/>
      <c r="G6" s="90"/>
      <c r="H6" s="90"/>
      <c r="I6" s="90"/>
      <c r="J6" s="258" t="s">
        <v>198</v>
      </c>
      <c r="K6" s="259" t="s">
        <v>206</v>
      </c>
      <c r="L6" s="257"/>
      <c r="M6" s="255" t="s">
        <v>200</v>
      </c>
      <c r="N6" s="256" t="s">
        <v>246</v>
      </c>
      <c r="O6" s="217"/>
      <c r="P6" s="218"/>
      <c r="Q6" s="2"/>
      <c r="R6" s="94" t="s">
        <v>89</v>
      </c>
      <c r="S6" s="92" t="s">
        <v>90</v>
      </c>
    </row>
    <row r="7" spans="1:19" ht="12.75">
      <c r="A7" s="118">
        <v>7</v>
      </c>
      <c r="B7" s="119" t="s">
        <v>238</v>
      </c>
      <c r="C7" s="88"/>
      <c r="D7" s="88"/>
      <c r="E7" s="88"/>
      <c r="F7" s="90"/>
      <c r="G7" s="90"/>
      <c r="H7" s="90"/>
      <c r="I7" s="90"/>
      <c r="J7" s="255" t="s">
        <v>201</v>
      </c>
      <c r="K7" s="256" t="s">
        <v>246</v>
      </c>
      <c r="L7" s="257"/>
      <c r="M7" s="258" t="s">
        <v>203</v>
      </c>
      <c r="N7" s="259" t="s">
        <v>208</v>
      </c>
      <c r="O7" s="217"/>
      <c r="P7" s="218"/>
      <c r="Q7" s="2"/>
      <c r="R7" s="94" t="s">
        <v>91</v>
      </c>
      <c r="S7" s="92" t="s">
        <v>92</v>
      </c>
    </row>
    <row r="8" spans="1:19" ht="12.75">
      <c r="A8" s="118">
        <v>8</v>
      </c>
      <c r="B8" s="119" t="s">
        <v>239</v>
      </c>
      <c r="C8" s="88"/>
      <c r="D8" s="88"/>
      <c r="E8" s="88"/>
      <c r="F8" s="90"/>
      <c r="G8" s="90"/>
      <c r="H8" s="90"/>
      <c r="I8" s="90"/>
      <c r="J8" s="258" t="s">
        <v>189</v>
      </c>
      <c r="K8" s="259" t="s">
        <v>207</v>
      </c>
      <c r="L8" s="257"/>
      <c r="M8" s="258" t="s">
        <v>199</v>
      </c>
      <c r="N8" s="259" t="s">
        <v>209</v>
      </c>
      <c r="O8" s="217"/>
      <c r="P8" s="218"/>
      <c r="Q8" s="2"/>
      <c r="R8" s="97" t="s">
        <v>129</v>
      </c>
      <c r="S8" s="121" t="s">
        <v>130</v>
      </c>
    </row>
    <row r="9" spans="1:19" ht="12.75">
      <c r="A9" s="118">
        <v>10</v>
      </c>
      <c r="B9" s="119" t="s">
        <v>240</v>
      </c>
      <c r="C9" s="88"/>
      <c r="D9" s="88"/>
      <c r="E9" s="88"/>
      <c r="F9" s="90"/>
      <c r="G9" s="90"/>
      <c r="H9" s="90"/>
      <c r="I9" s="90"/>
      <c r="J9" s="257"/>
      <c r="K9" s="257"/>
      <c r="L9" s="257"/>
      <c r="M9" s="255" t="s">
        <v>204</v>
      </c>
      <c r="N9" s="256" t="s">
        <v>246</v>
      </c>
      <c r="O9" s="217"/>
      <c r="P9" s="218"/>
      <c r="Q9" s="2"/>
      <c r="R9" s="97" t="s">
        <v>131</v>
      </c>
      <c r="S9" s="121" t="s">
        <v>132</v>
      </c>
    </row>
    <row r="10" spans="1:19" ht="12.75">
      <c r="A10" s="118" t="s">
        <v>161</v>
      </c>
      <c r="B10" s="119" t="s">
        <v>186</v>
      </c>
      <c r="E10" s="88"/>
      <c r="F10" s="90"/>
      <c r="G10" s="90"/>
      <c r="H10" s="90"/>
      <c r="I10" s="90"/>
      <c r="J10" s="77"/>
      <c r="K10" s="77"/>
      <c r="L10" s="77"/>
      <c r="M10" s="219"/>
      <c r="N10" s="77"/>
      <c r="O10" s="218"/>
      <c r="P10" s="218"/>
      <c r="Q10" s="2"/>
      <c r="R10" s="2"/>
      <c r="S10" s="92"/>
    </row>
    <row r="11" spans="1:19" ht="12.75">
      <c r="A11" s="118" t="s">
        <v>192</v>
      </c>
      <c r="B11" s="119" t="s">
        <v>193</v>
      </c>
      <c r="E11" s="88"/>
      <c r="F11" s="90"/>
      <c r="G11" s="90"/>
      <c r="H11" s="90"/>
      <c r="I11" s="90"/>
      <c r="J11" s="77"/>
      <c r="K11" s="77"/>
      <c r="L11" s="77"/>
      <c r="M11" s="219"/>
      <c r="N11" s="77"/>
      <c r="O11" s="218"/>
      <c r="P11" s="77"/>
      <c r="Q11" s="2"/>
      <c r="R11" s="2"/>
      <c r="S11" s="92"/>
    </row>
    <row r="12" spans="1:19" ht="12.75">
      <c r="A12" s="118" t="s">
        <v>133</v>
      </c>
      <c r="B12" s="119" t="s">
        <v>134</v>
      </c>
      <c r="C12" s="88"/>
      <c r="E12" s="88"/>
      <c r="F12" s="90"/>
      <c r="G12" s="90"/>
      <c r="H12" s="90"/>
      <c r="I12" s="90"/>
      <c r="J12" s="88"/>
      <c r="K12" s="88"/>
      <c r="L12" s="88"/>
      <c r="M12" s="2"/>
      <c r="N12" s="2"/>
      <c r="O12" s="150"/>
      <c r="P12" s="2"/>
      <c r="Q12" s="2"/>
      <c r="R12" s="2"/>
      <c r="S12" s="92"/>
    </row>
    <row r="13" spans="1:19" ht="12.75">
      <c r="A13" s="118"/>
      <c r="B13" s="119"/>
      <c r="E13" s="88"/>
      <c r="F13" s="90"/>
      <c r="G13" s="90"/>
      <c r="H13" s="90"/>
      <c r="I13" s="90"/>
      <c r="J13" s="88"/>
      <c r="K13" s="88"/>
      <c r="L13" s="88"/>
      <c r="M13" s="2"/>
      <c r="N13" s="149"/>
      <c r="O13" s="150" t="s">
        <v>156</v>
      </c>
      <c r="P13" s="2"/>
      <c r="Q13" s="2"/>
      <c r="R13" s="2"/>
      <c r="S13" s="92"/>
    </row>
    <row r="14" spans="1:19" ht="12.75">
      <c r="A14" s="118"/>
      <c r="B14" s="119"/>
      <c r="E14" s="88"/>
      <c r="F14" s="90"/>
      <c r="G14" s="90"/>
      <c r="H14" s="90"/>
      <c r="I14" s="90"/>
      <c r="J14" s="88"/>
      <c r="K14" s="88"/>
      <c r="L14" s="88"/>
      <c r="M14" s="2"/>
      <c r="N14" s="2"/>
      <c r="O14" s="150"/>
      <c r="P14" s="2"/>
      <c r="Q14" s="2"/>
      <c r="R14" s="2"/>
      <c r="S14" s="92"/>
    </row>
    <row r="15" spans="1:19" ht="12.75">
      <c r="A15" s="118"/>
      <c r="B15" s="119"/>
      <c r="E15" s="88"/>
      <c r="F15" s="90"/>
      <c r="G15" s="90"/>
      <c r="H15" s="90"/>
      <c r="I15" s="90"/>
      <c r="J15" s="88"/>
      <c r="K15" s="88"/>
      <c r="L15" s="88"/>
      <c r="M15" s="2"/>
      <c r="N15" s="2"/>
      <c r="O15" s="150"/>
      <c r="P15" s="2"/>
      <c r="Q15" s="2"/>
      <c r="R15" s="2"/>
      <c r="S15" s="92"/>
    </row>
    <row r="16" spans="1:19" ht="12.75">
      <c r="A16" s="118"/>
      <c r="B16" s="119"/>
      <c r="C16" s="88"/>
      <c r="D16" s="88"/>
      <c r="E16" s="88"/>
      <c r="F16" s="90"/>
      <c r="G16" s="90"/>
      <c r="H16" s="90"/>
      <c r="I16" s="90"/>
      <c r="J16" s="88"/>
      <c r="K16" s="88"/>
      <c r="L16" s="88"/>
      <c r="M16" s="88"/>
      <c r="N16" s="2"/>
      <c r="O16" s="90"/>
      <c r="P16" s="2"/>
      <c r="Q16" s="2"/>
      <c r="R16" s="88"/>
      <c r="S16" s="92"/>
    </row>
    <row r="17" spans="1:19" ht="12.75">
      <c r="A17" s="99"/>
      <c r="B17" s="99"/>
      <c r="C17" s="99" t="s">
        <v>93</v>
      </c>
      <c r="D17" s="99" t="s">
        <v>94</v>
      </c>
      <c r="E17" s="99" t="s">
        <v>95</v>
      </c>
      <c r="F17" s="274" t="s">
        <v>96</v>
      </c>
      <c r="G17" s="275"/>
      <c r="H17" s="275"/>
      <c r="I17" s="275"/>
      <c r="J17" s="275"/>
      <c r="K17" s="276"/>
      <c r="L17" s="99" t="s">
        <v>97</v>
      </c>
      <c r="M17" s="270" t="s">
        <v>98</v>
      </c>
      <c r="N17" s="271"/>
      <c r="O17" s="100" t="s">
        <v>99</v>
      </c>
      <c r="P17" s="100" t="s">
        <v>100</v>
      </c>
      <c r="Q17" s="100" t="s">
        <v>101</v>
      </c>
      <c r="R17" s="100" t="s">
        <v>102</v>
      </c>
      <c r="S17" s="100" t="s">
        <v>103</v>
      </c>
    </row>
    <row r="18" spans="1:19" ht="12.75">
      <c r="A18" s="101" t="s">
        <v>104</v>
      </c>
      <c r="B18" s="101" t="s">
        <v>105</v>
      </c>
      <c r="C18" s="101" t="s">
        <v>177</v>
      </c>
      <c r="D18" s="133" t="s">
        <v>177</v>
      </c>
      <c r="E18" s="134"/>
      <c r="F18" s="274" t="s">
        <v>106</v>
      </c>
      <c r="G18" s="275"/>
      <c r="H18" s="276"/>
      <c r="I18" s="274" t="s">
        <v>107</v>
      </c>
      <c r="J18" s="275"/>
      <c r="K18" s="276"/>
      <c r="L18" s="134" t="s">
        <v>135</v>
      </c>
      <c r="M18" s="272" t="s">
        <v>136</v>
      </c>
      <c r="N18" s="273"/>
      <c r="O18" s="135" t="s">
        <v>110</v>
      </c>
      <c r="P18" s="134" t="s">
        <v>250</v>
      </c>
      <c r="Q18" s="137" t="s">
        <v>111</v>
      </c>
      <c r="R18" s="136" t="s">
        <v>112</v>
      </c>
      <c r="S18" s="137" t="s">
        <v>113</v>
      </c>
    </row>
    <row r="19" spans="1:19" ht="12.75">
      <c r="A19" s="139" t="s">
        <v>114</v>
      </c>
      <c r="B19" s="102" t="s">
        <v>114</v>
      </c>
      <c r="C19" s="102" t="s">
        <v>115</v>
      </c>
      <c r="D19" s="138" t="s">
        <v>116</v>
      </c>
      <c r="E19" s="139" t="s">
        <v>117</v>
      </c>
      <c r="F19" s="140" t="s">
        <v>118</v>
      </c>
      <c r="G19" s="141" t="s">
        <v>119</v>
      </c>
      <c r="H19" s="142" t="s">
        <v>120</v>
      </c>
      <c r="I19" s="140" t="s">
        <v>118</v>
      </c>
      <c r="J19" s="104" t="s">
        <v>119</v>
      </c>
      <c r="K19" s="143" t="s">
        <v>120</v>
      </c>
      <c r="L19" s="139" t="s">
        <v>137</v>
      </c>
      <c r="M19" s="144" t="s">
        <v>116</v>
      </c>
      <c r="N19" s="145" t="s">
        <v>122</v>
      </c>
      <c r="O19" s="146" t="s">
        <v>123</v>
      </c>
      <c r="P19" s="139" t="s">
        <v>251</v>
      </c>
      <c r="Q19" s="148" t="s">
        <v>124</v>
      </c>
      <c r="R19" s="147" t="s">
        <v>124</v>
      </c>
      <c r="S19" s="148" t="s">
        <v>124</v>
      </c>
    </row>
  </sheetData>
  <sheetProtection/>
  <mergeCells count="5">
    <mergeCell ref="M17:N17"/>
    <mergeCell ref="M18:N18"/>
    <mergeCell ref="F17:K17"/>
    <mergeCell ref="I18:K18"/>
    <mergeCell ref="F18:H18"/>
  </mergeCells>
  <printOptions horizontalCentered="1"/>
  <pageMargins left="0.1" right="0.1" top="1" bottom="1" header="0.5" footer="0"/>
  <pageSetup fitToHeight="0" fitToWidth="1" horizontalDpi="600" verticalDpi="600" orientation="landscape" scale="63"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2"/>
  <sheetViews>
    <sheetView tabSelected="1" zoomScalePageLayoutView="0" workbookViewId="0" topLeftCell="A1">
      <selection activeCell="E59" sqref="E59"/>
    </sheetView>
  </sheetViews>
  <sheetFormatPr defaultColWidth="9.140625" defaultRowHeight="12.75"/>
  <cols>
    <col min="1" max="1" width="108.00390625" style="0" customWidth="1"/>
  </cols>
  <sheetData>
    <row r="1" ht="12.75">
      <c r="A1" s="209" t="str">
        <f>Report!A3&amp;"          "&amp;Report!K5&amp;"          "&amp;Report!A1&amp;"          "&amp;Report!A4</f>
        <v>THREE AFFILIATED TRIBES          TAT          SPECIAL FUEL TAX          SFD - SFN 22915 (02-2024)Excel</v>
      </c>
    </row>
    <row r="2" spans="1:3" ht="18.75">
      <c r="A2" s="123" t="s">
        <v>138</v>
      </c>
      <c r="B2" s="189">
        <f>Report!L1</f>
        <v>42461</v>
      </c>
      <c r="C2" s="220" t="str">
        <f>Report!K1</f>
        <v>Version</v>
      </c>
    </row>
    <row r="3" spans="1:3" ht="15">
      <c r="A3" s="208" t="s">
        <v>185</v>
      </c>
      <c r="B3" s="189">
        <f>Report!L2</f>
        <v>45323</v>
      </c>
      <c r="C3" s="187" t="str">
        <f>Report!K2</f>
        <v>Updated</v>
      </c>
    </row>
    <row r="4" spans="1:2" ht="15.75">
      <c r="A4" s="124" t="s">
        <v>139</v>
      </c>
      <c r="B4" s="187"/>
    </row>
    <row r="5" ht="15.75">
      <c r="A5" s="124"/>
    </row>
    <row r="6" ht="15.75">
      <c r="A6" s="210" t="s">
        <v>211</v>
      </c>
    </row>
    <row r="7" ht="15.75">
      <c r="A7" s="222" t="s">
        <v>212</v>
      </c>
    </row>
    <row r="8" ht="15.75">
      <c r="A8" s="211"/>
    </row>
    <row r="9" ht="78.75">
      <c r="A9" s="125" t="s">
        <v>213</v>
      </c>
    </row>
    <row r="10" ht="15.75">
      <c r="A10" s="126"/>
    </row>
    <row r="11" ht="63">
      <c r="A11" s="127" t="s">
        <v>214</v>
      </c>
    </row>
    <row r="12" ht="15.75">
      <c r="A12" s="127"/>
    </row>
    <row r="13" ht="31.5">
      <c r="A13" s="128" t="s">
        <v>215</v>
      </c>
    </row>
    <row r="14" ht="15.75">
      <c r="A14" s="128"/>
    </row>
    <row r="15" ht="126">
      <c r="A15" s="129" t="s">
        <v>216</v>
      </c>
    </row>
    <row r="16" ht="15.75">
      <c r="A16" s="129"/>
    </row>
    <row r="17" ht="31.5">
      <c r="A17" s="132" t="s">
        <v>217</v>
      </c>
    </row>
    <row r="18" ht="15.75">
      <c r="A18" s="132"/>
    </row>
    <row r="19" ht="47.25">
      <c r="A19" s="132" t="s">
        <v>218</v>
      </c>
    </row>
    <row r="20" ht="15.75">
      <c r="A20" s="132"/>
    </row>
    <row r="21" ht="15.75">
      <c r="A21" s="124" t="s">
        <v>140</v>
      </c>
    </row>
    <row r="22" ht="15.75">
      <c r="A22" s="126"/>
    </row>
    <row r="23" ht="15.75">
      <c r="A23" s="125" t="s">
        <v>151</v>
      </c>
    </row>
    <row r="24" ht="15.75">
      <c r="A24" s="128"/>
    </row>
    <row r="25" ht="15.75">
      <c r="A25" s="125" t="s">
        <v>152</v>
      </c>
    </row>
    <row r="26" ht="15.75">
      <c r="A26" s="125"/>
    </row>
    <row r="27" ht="31.5">
      <c r="A27" s="128" t="s">
        <v>153</v>
      </c>
    </row>
    <row r="28" ht="15.75">
      <c r="A28" s="128"/>
    </row>
    <row r="29" ht="31.5">
      <c r="A29" s="128" t="s">
        <v>219</v>
      </c>
    </row>
    <row r="30" ht="15.75">
      <c r="A30" s="128"/>
    </row>
    <row r="31" ht="31.5">
      <c r="A31" s="128" t="s">
        <v>154</v>
      </c>
    </row>
    <row r="32" ht="15.75">
      <c r="A32" s="128"/>
    </row>
    <row r="33" ht="15.75">
      <c r="A33" s="128" t="s">
        <v>220</v>
      </c>
    </row>
    <row r="34" ht="15.75">
      <c r="A34" s="128" t="s">
        <v>221</v>
      </c>
    </row>
    <row r="35" ht="15.75">
      <c r="A35" s="128" t="s">
        <v>222</v>
      </c>
    </row>
    <row r="36" ht="15.75">
      <c r="A36" s="128" t="s">
        <v>223</v>
      </c>
    </row>
    <row r="37" ht="15.75">
      <c r="A37" s="128"/>
    </row>
    <row r="38" ht="15.75">
      <c r="A38" s="128" t="s">
        <v>224</v>
      </c>
    </row>
    <row r="39" ht="15.75">
      <c r="A39" s="128"/>
    </row>
    <row r="40" ht="15.75">
      <c r="A40" s="130" t="s">
        <v>141</v>
      </c>
    </row>
    <row r="41" ht="15.75">
      <c r="A41" s="131"/>
    </row>
    <row r="42" ht="31.5">
      <c r="A42" s="125" t="s">
        <v>225</v>
      </c>
    </row>
    <row r="43" ht="15.75">
      <c r="A43" s="128"/>
    </row>
    <row r="44" ht="15.75">
      <c r="A44" s="125" t="s">
        <v>226</v>
      </c>
    </row>
    <row r="45" ht="15.75">
      <c r="A45" s="128"/>
    </row>
    <row r="46" ht="15.75">
      <c r="A46" s="130" t="s">
        <v>142</v>
      </c>
    </row>
    <row r="47" ht="15.75">
      <c r="A47" s="128"/>
    </row>
    <row r="48" ht="63">
      <c r="A48" s="125" t="s">
        <v>155</v>
      </c>
    </row>
    <row r="49" ht="15.75">
      <c r="A49" s="128"/>
    </row>
    <row r="50" ht="15.75">
      <c r="A50" s="130" t="s">
        <v>143</v>
      </c>
    </row>
    <row r="51" ht="15.75">
      <c r="A51" s="128" t="s">
        <v>144</v>
      </c>
    </row>
    <row r="52" ht="15.75">
      <c r="A52" s="128" t="s">
        <v>145</v>
      </c>
    </row>
    <row r="53" ht="15.75">
      <c r="A53" s="128"/>
    </row>
    <row r="54" ht="47.25">
      <c r="A54" s="125" t="s">
        <v>227</v>
      </c>
    </row>
    <row r="55" ht="12.75">
      <c r="A55" s="179"/>
    </row>
    <row r="56" ht="15.75">
      <c r="A56" s="125" t="s">
        <v>228</v>
      </c>
    </row>
    <row r="57" ht="15.75">
      <c r="A57" s="125"/>
    </row>
    <row r="58" ht="15.75">
      <c r="A58" s="128" t="s">
        <v>146</v>
      </c>
    </row>
    <row r="59" ht="15.75">
      <c r="A59" s="128"/>
    </row>
    <row r="60" ht="15.75">
      <c r="A60" s="260" t="s">
        <v>231</v>
      </c>
    </row>
    <row r="61" ht="15.75">
      <c r="A61" s="261"/>
    </row>
    <row r="62" ht="15.75">
      <c r="A62" s="261" t="s">
        <v>252</v>
      </c>
    </row>
    <row r="63" ht="15.75">
      <c r="A63" s="261"/>
    </row>
    <row r="64" ht="15.75">
      <c r="A64" s="261" t="s">
        <v>187</v>
      </c>
    </row>
    <row r="65" ht="15.75">
      <c r="A65" s="261" t="s">
        <v>178</v>
      </c>
    </row>
    <row r="66" ht="15.75">
      <c r="A66" s="260" t="s">
        <v>188</v>
      </c>
    </row>
    <row r="67" ht="15.75">
      <c r="A67" s="260"/>
    </row>
    <row r="68" ht="15.75">
      <c r="A68" s="262" t="s">
        <v>173</v>
      </c>
    </row>
    <row r="69" ht="15.75">
      <c r="A69" s="260" t="s">
        <v>170</v>
      </c>
    </row>
    <row r="70" ht="15.75">
      <c r="A70" s="260"/>
    </row>
    <row r="71" ht="15.75">
      <c r="A71" s="262" t="s">
        <v>174</v>
      </c>
    </row>
    <row r="72" ht="15.75">
      <c r="A72" s="260" t="s">
        <v>169</v>
      </c>
    </row>
    <row r="73" ht="15.75">
      <c r="A73" s="261"/>
    </row>
    <row r="74" ht="15.75">
      <c r="A74" s="262" t="s">
        <v>229</v>
      </c>
    </row>
    <row r="75" ht="15.75">
      <c r="A75" s="263" t="s">
        <v>230</v>
      </c>
    </row>
    <row r="76" ht="12.75">
      <c r="A76" s="264"/>
    </row>
    <row r="77" ht="15.75">
      <c r="A77" s="265" t="s">
        <v>147</v>
      </c>
    </row>
    <row r="78" ht="15.75">
      <c r="A78" s="266" t="s">
        <v>148</v>
      </c>
    </row>
    <row r="79" ht="15.75">
      <c r="A79" s="265" t="s">
        <v>149</v>
      </c>
    </row>
    <row r="80" ht="15.75">
      <c r="A80" s="266" t="s">
        <v>168</v>
      </c>
    </row>
    <row r="81" ht="15.75">
      <c r="A81" s="266" t="s">
        <v>150</v>
      </c>
    </row>
    <row r="82" ht="15">
      <c r="A82" s="166"/>
    </row>
  </sheetData>
  <sheetProtection password="CC3D" sheet="1"/>
  <hyperlinks>
    <hyperlink ref="A3" location="Instructions!A60:A95" display="Scroll down for Contacts Information"/>
    <hyperlink ref="A72" r:id="rId1" display="www.nd.gov/tax"/>
    <hyperlink ref="A69" r:id="rId2" display="fueltax@nd.gov"/>
    <hyperlink ref="A66" r:id="rId3" display="shegstad@nd.gov"/>
    <hyperlink ref="A75" r:id="rId4" display="https://apps.nd.gov/tax/tap"/>
    <hyperlink ref="A60" location="Instructions!A1" display="CONTACTS"/>
  </hyperlinks>
  <printOptions/>
  <pageMargins left="0.75" right="0.75" top="1" bottom="1" header="0.5" footer="0.5"/>
  <pageSetup fitToHeight="3" fitToWidth="1" horizontalDpi="600" verticalDpi="600" orientation="portrait" scale="78"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dc:title>
  <dc:subject/>
  <dc:creator>ND Tax Dept</dc:creator>
  <cp:keywords/>
  <dc:description/>
  <cp:lastModifiedBy>Williams, Tucker W.</cp:lastModifiedBy>
  <cp:lastPrinted>2016-01-07T18:03:29Z</cp:lastPrinted>
  <dcterms:created xsi:type="dcterms:W3CDTF">2006-09-25T13:49:40Z</dcterms:created>
  <dcterms:modified xsi:type="dcterms:W3CDTF">2024-04-30T21:04:35Z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